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小学非寄宿制" sheetId="1" r:id="rId1"/>
    <sheet name="初中非寄宿制" sheetId="2" r:id="rId2"/>
  </sheets>
  <definedNames>
    <definedName name="_xlnm.Print_Area" localSheetId="1">'初中非寄宿制'!$A$1:$M$30</definedName>
    <definedName name="_xlnm.Print_Area">'小学非寄宿制'!$A$1:$L$58</definedName>
  </definedNames>
  <calcPr calcId="0"/>
</workbook>
</file>

<file path=xl/sharedStrings.xml><?xml version="1.0" encoding="utf-8"?>
<sst xmlns="http://schemas.openxmlformats.org/spreadsheetml/2006/main">
  <si>
    <t>九龙坡区2025年秋季学期小学非寄宿制家庭经济困难学生生活补助</t>
  </si>
  <si>
    <t>序号</t>
  </si>
  <si>
    <t>学校名称</t>
  </si>
  <si>
    <t>学生人数</t>
  </si>
  <si>
    <t>资助资金</t>
  </si>
  <si>
    <t>上期垫付兜底资金
（元）</t>
  </si>
  <si>
    <t>上期结余资金
（元）</t>
  </si>
  <si>
    <t>本次下达（元）</t>
  </si>
  <si>
    <t>建卡学生人数</t>
  </si>
  <si>
    <t>非建卡学生人数</t>
  </si>
  <si>
    <t>合计</t>
  </si>
  <si>
    <t>建卡学生资金</t>
  </si>
  <si>
    <t>非建卡学生资金</t>
  </si>
  <si>
    <t>合计资金（元）</t>
  </si>
  <si>
    <t>国家资助
资金（元）</t>
  </si>
  <si>
    <t>地方资助
资金（元）</t>
  </si>
  <si>
    <t>/</t>
  </si>
  <si>
    <t>小计</t>
  </si>
  <si>
    <t>250013-重庆市九龙坡区辰光九年制学校</t>
  </si>
  <si>
    <t>250014-重庆市九龙坡区实验外国语学校</t>
  </si>
  <si>
    <t>250016-重庆市九龙坡区行知育才学校</t>
  </si>
  <si>
    <t>250029-重庆市九龙坡区特殊教育学校</t>
  </si>
  <si>
    <t>250030-重庆市九龙坡区铁马小学校</t>
  </si>
  <si>
    <t>250031-重庆市九龙坡区谢家湾（金茂）小学校</t>
  </si>
  <si>
    <t>250032-重庆市九龙坡区铝城小学</t>
  </si>
  <si>
    <t>250033-重庆市九龙坡区谢家湾小学校</t>
  </si>
  <si>
    <t>250034-重庆市九龙坡区第一实验小学</t>
  </si>
  <si>
    <t>250035-重庆市九龙坡区杨石路小学校</t>
  </si>
  <si>
    <t>250036-重庆市九龙坡区杨家坪小学校</t>
  </si>
  <si>
    <t>250037-重庆市九龙坡区石坪桥小学校</t>
  </si>
  <si>
    <t>250038-重庆市九龙坡区鹅公岩小学校</t>
  </si>
  <si>
    <t>250039-重庆市九龙坡区玉清寺小学校</t>
  </si>
  <si>
    <t>250041-重庆市九龙坡区华岩小学校</t>
  </si>
  <si>
    <t>250042-重庆市九龙坡区人和小学校</t>
  </si>
  <si>
    <t>250044-重庆市九龙坡区田坝小学校</t>
  </si>
  <si>
    <t>250046-重庆市九龙坡区九龙小学校</t>
  </si>
  <si>
    <t>250047-重庆市九龙坡区蟠龙小学校</t>
  </si>
  <si>
    <t>250050-重庆市九龙坡区九龙新城谢家湾学校</t>
  </si>
  <si>
    <t>250055-重庆市九龙坡区明诚育才学校</t>
  </si>
  <si>
    <t>250056-重庆市九龙坡区西彭镇第一小学校</t>
  </si>
  <si>
    <t>250057-重庆市九龙坡区西彭镇第二小学校</t>
  </si>
  <si>
    <t>250058-重庆市九龙坡区西彭镇第三小学校</t>
  </si>
  <si>
    <t>250060-重庆市九龙坡区陶家镇小学校</t>
  </si>
  <si>
    <t>250061-重庆铁路小学</t>
  </si>
  <si>
    <t>250062-重庆市九龙坡区西彭园区实验小学校</t>
  </si>
  <si>
    <t>250073-四川外国语大学九龙坡区附属小学</t>
  </si>
  <si>
    <t>250074-重庆市高新技术产业开发区石桥铺小学</t>
  </si>
  <si>
    <t>250075-重庆市九龙坡区石新路小学校</t>
  </si>
  <si>
    <t>250076-重庆市九龙坡区歇台子小学校</t>
  </si>
  <si>
    <t>250077-重庆高新技术产业开发区兰花小学校</t>
  </si>
  <si>
    <t>250078-重庆高新技术产业开发区育才学校</t>
  </si>
  <si>
    <t>250079-重庆高新技术产业开发区陈家坪小学校</t>
  </si>
  <si>
    <t>250080-重庆外国语学校森林小学</t>
  </si>
  <si>
    <t>250081-重庆高新技术产业开发区第一实验小学校</t>
  </si>
  <si>
    <t>250082-重庆市九龙坡区行远育才学校</t>
  </si>
  <si>
    <t>250086-重庆市九龙坡区彩云湖小学校</t>
  </si>
  <si>
    <t>250088-重庆市九龙坡区华福小学校</t>
  </si>
  <si>
    <t>250089-重庆市九龙坡区火炬小学校</t>
  </si>
  <si>
    <t>250091-重庆市九龙坡区谢家湾朵力小学校</t>
  </si>
  <si>
    <t>250096-重庆市九龙坡区华玉小学校</t>
  </si>
  <si>
    <t>250097-重庆市九龙坡区晋渝森林小学校</t>
  </si>
  <si>
    <t>250098-重庆市九龙坡区华美小学校</t>
  </si>
  <si>
    <t>250099-重庆市九龙坡区锦苑小学校</t>
  </si>
  <si>
    <t>250100-重庆市九龙坡区华梁学校</t>
  </si>
  <si>
    <t>250102-重庆谢家湾学校</t>
  </si>
  <si>
    <t>250104-重庆市九龙坡区江州小学校</t>
  </si>
  <si>
    <t>250105-重庆市九龙坡区育才小学校</t>
  </si>
  <si>
    <t>250106-重庆市九龙坡区巴国城小学校</t>
  </si>
  <si>
    <t>250107-重庆市九龙坡区彩云湖森林小学</t>
  </si>
  <si>
    <t>250110-重庆市九龙坡区北大燕南小学校</t>
  </si>
  <si>
    <t>九龙坡区2025年秋季学期初中非寄宿制家庭经济困难学生生活补助</t>
  </si>
  <si>
    <t>250006-重庆市杨家坪中学</t>
  </si>
  <si>
    <t>250007-重庆市田家炳中学</t>
  </si>
  <si>
    <t>250008-重庆市四十七中学</t>
  </si>
  <si>
    <t>250009-重庆市渝西中学</t>
  </si>
  <si>
    <t>250010-重庆市七十九中学</t>
  </si>
  <si>
    <t>250011-重庆市人和中学</t>
  </si>
  <si>
    <t>250012-重庆市九龙坡区育才实验学校</t>
  </si>
  <si>
    <t>250017-重庆市铁路中学校</t>
  </si>
  <si>
    <t>250025-重庆市九龙坡区陶家镇中学</t>
  </si>
  <si>
    <t>250026-重庆市九龙坡区西彭镇第一中学</t>
  </si>
  <si>
    <t>250027-重庆市九龙坡区西彭镇第二中学校</t>
  </si>
  <si>
    <t>250028-重庆市九龙坡区西彭镇第三中学</t>
  </si>
  <si>
    <t>250083-重庆市渝高中学校</t>
  </si>
  <si>
    <t>250084-重庆市红光中学</t>
  </si>
  <si>
    <t>250085-重庆市一一一中学校</t>
  </si>
  <si>
    <t>250094-重庆市育才中学校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</si>
</sst>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"/>
    <numFmt numFmtId="165" formatCode="0.00_ "/>
    <numFmt numFmtId="166" formatCode="0_ "/>
  </numFmts>
  <fonts count="2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0"/>
      <color rgb="FF000000"/>
      <name val="宋体"/>
    </font>
    <font>
      <sz val="10"/>
      <color rgb="FF000000"/>
      <name val="方正仿宋_GBK"/>
    </font>
    <font>
      <sz val="11"/>
      <color rgb="FF000000"/>
      <name val="宋体"/>
    </font>
    <font>
      <b/>
      <sz val="18"/>
      <color rgb="FF000000"/>
      <name val="宋体"/>
    </font>
    <font>
      <b/>
      <sz val="10"/>
      <color rgb="FF000000"/>
      <name val="方正仿宋_GBK"/>
    </font>
    <font>
      <sz val="9"/>
      <color rgb="FF000000"/>
      <name val="方正仿宋_GBK"/>
    </font>
    <font>
      <sz val="11"/>
      <color rgb="FF000000"/>
      <name val="方正仿宋_GBK"/>
    </font>
    <font>
      <sz val="10"/>
      <color rgb="FF000000"/>
      <name val="宋体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  <font>
      <b/>
      <sz val="10"/>
      <color rgb="FF000000"/>
      <name val="方正仿宋_GBK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0" xfId="0" applyFont="1" applyFill="1">
      <alignment horizontal="center" vertical="center" wrapText="1"/>
    </xf>
    <xf numFmtId="0" fontId="5" fillId="2" borderId="0" xfId="0" applyFont="1" applyFill="1">
      <alignment horizontal="general" vertical="center" wrapText="1"/>
    </xf>
    <xf numFmtId="0" fontId="6" fillId="2" borderId="0" xfId="0" applyFont="1" applyFill="1">
      <alignment horizontal="left" vertical="center" wrapText="1"/>
    </xf>
    <xf numFmtId="164" fontId="6" fillId="2" borderId="0" xfId="0" applyNumberFormat="1" applyFont="1" applyFill="1">
      <alignment horizontal="general" vertical="center" wrapText="1"/>
    </xf>
    <xf numFmtId="0" fontId="6" fillId="2" borderId="0" xfId="0" applyFont="1" applyFill="1">
      <alignment horizontal="general" vertical="center"/>
    </xf>
    <xf numFmtId="0" fontId="7" fillId="2" borderId="0" xfId="0" applyFont="1" applyFill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164" fontId="8" fillId="2" borderId="1" xfId="0" applyNumberFormat="1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 wrapText="1"/>
    </xf>
    <xf numFmtId="165" fontId="8" fillId="2" borderId="1" xfId="0" applyNumberFormat="1" applyFont="1" applyFill="1" applyBorder="1" applyProtection="1">
      <alignment horizontal="center" vertical="center" wrapText="1"/>
    </xf>
    <xf numFmtId="0" fontId="8" fillId="2" borderId="2" xfId="0" applyFont="1" applyFill="1" applyBorder="1" applyProtection="1">
      <alignment horizontal="center" vertical="center" wrapText="1"/>
    </xf>
    <xf numFmtId="0" fontId="8" fillId="2" borderId="3" xfId="0" applyFont="1" applyFill="1" applyBorder="1" applyProtection="1">
      <alignment horizontal="center" vertical="center" wrapText="1"/>
    </xf>
    <xf numFmtId="0" fontId="8" fillId="2" borderId="4" xfId="0" applyFont="1" applyFill="1" applyBorder="1" applyProtection="1">
      <alignment horizontal="center" vertical="center" wrapText="1"/>
    </xf>
    <xf numFmtId="0" fontId="8" fillId="2" borderId="5" xfId="0" applyFont="1" applyFill="1" applyBorder="1" applyProtection="1">
      <alignment horizontal="center" vertical="center" wrapText="1"/>
    </xf>
    <xf numFmtId="164" fontId="5" fillId="2" borderId="1" xfId="0" applyNumberFormat="1" applyFont="1" applyFill="1" applyBorder="1" applyProtection="1">
      <alignment horizontal="center" vertical="center" wrapText="1"/>
    </xf>
    <xf numFmtId="0" fontId="5" fillId="2" borderId="2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164" fontId="9" fillId="2" borderId="1" xfId="0" applyNumberFormat="1" applyFont="1" applyFill="1" applyBorder="1" applyProtection="1">
      <alignment horizontal="center" vertical="center" wrapText="1"/>
    </xf>
    <xf numFmtId="0" fontId="10" fillId="0" borderId="1" xfId="0" applyFont="1" applyBorder="1" applyProtection="1">
      <alignment horizontal="center" vertical="center" wrapText="1"/>
    </xf>
    <xf numFmtId="0" fontId="5" fillId="0" borderId="1" xfId="0" applyFont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11" fillId="2" borderId="0" xfId="0" applyFont="1" applyFill="1">
      <alignment horizontal="general" vertical="center" wrapText="1"/>
    </xf>
    <xf numFmtId="166" fontId="5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left" vertical="center" wrapText="1"/>
    </xf>
    <xf numFmtId="164" fontId="9" fillId="2" borderId="0" xfId="0" applyNumberFormat="1" applyFont="1" applyFill="1">
      <alignment horizontal="center" vertical="center" wrapText="1"/>
    </xf>
    <xf numFmtId="164" fontId="5" fillId="2" borderId="1" xfId="0" applyNumberFormat="1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general" vertical="center" wrapText="1"/>
    </xf>
    <xf numFmtId="0" fontId="5" fillId="2" borderId="1" xfId="0" applyFont="1" applyFill="1" applyBorder="1" applyProtection="1">
      <alignment horizontal="center" vertical="center" wrapText="1"/>
    </xf>
    <xf numFmtId="0" fontId="5" fillId="2" borderId="1" xfId="0" applyFont="1" applyFill="1" applyBorder="1" applyProtection="1">
      <alignment horizontal="general" vertical="center" wrapText="1"/>
    </xf>
    <xf numFmtId="0" fontId="10" fillId="2" borderId="1" xfId="0" applyFont="1" applyFill="1" applyBorder="1" applyProtection="1">
      <alignment horizontal="center" vertical="center" wrapText="1"/>
    </xf>
    <xf numFmtId="164" fontId="10" fillId="2" borderId="1" xfId="0" applyNumberFormat="1" applyFont="1" applyFill="1" applyBorder="1" applyProtection="1">
      <alignment horizontal="center" vertical="center" wrapText="1"/>
    </xf>
    <xf numFmtId="0" fontId="10" fillId="2" borderId="1" xfId="0" applyFont="1" applyFill="1" applyBorder="1" applyProtection="1">
      <alignment horizontal="general" vertical="center" wrapText="1"/>
    </xf>
    <xf numFmtId="0" fontId="6" fillId="2" borderId="0" xfId="0" applyFont="1" applyFill="1">
      <alignment horizontal="general" vertical="center" wrapText="1"/>
    </xf>
    <xf numFmtId="164" fontId="12" fillId="2" borderId="1" xfId="0" applyNumberFormat="1" applyFont="1" applyFill="1" applyBorder="1" applyProtection="1">
      <alignment horizontal="center" vertical="center" wrapText="1"/>
    </xf>
    <xf numFmtId="164" fontId="13" fillId="2" borderId="1" xfId="0" applyNumberFormat="1" applyFont="1" applyFill="1" applyBorder="1" applyProtection="1">
      <alignment horizontal="center" vertical="center" wrapText="1"/>
    </xf>
    <xf numFmtId="0" fontId="14" fillId="2" borderId="1" xfId="0" applyFont="1" applyFill="1" applyBorder="1" applyProtection="1">
      <alignment horizontal="center" vertical="center" wrapText="1"/>
    </xf>
    <xf numFmtId="0" fontId="15" fillId="2" borderId="1" xfId="0" applyFont="1" applyFill="1" applyBorder="1" applyProtection="1">
      <alignment horizontal="center" vertical="center" wrapText="1"/>
    </xf>
    <xf numFmtId="0" fontId="16" fillId="2" borderId="1" xfId="0" applyFont="1" applyFill="1" applyBorder="1" applyProtection="1">
      <alignment horizontal="center" vertical="center" wrapText="1"/>
    </xf>
    <xf numFmtId="164" fontId="17" fillId="2" borderId="1" xfId="0" applyNumberFormat="1" applyFont="1" applyFill="1" applyBorder="1" applyProtection="1">
      <alignment horizontal="center" vertical="center" wrapText="1"/>
    </xf>
    <xf numFmtId="164" fontId="18" fillId="2" borderId="1" xfId="0" applyNumberFormat="1" applyFont="1" applyFill="1" applyBorder="1" applyProtection="1">
      <alignment horizontal="center" vertical="center" wrapText="1"/>
    </xf>
    <xf numFmtId="0" fontId="19" fillId="2" borderId="1" xfId="0" applyFont="1" applyFill="1" applyBorder="1" applyProtection="1">
      <alignment horizontal="center" vertical="center" wrapText="1"/>
    </xf>
    <xf numFmtId="0" fontId="20" fillId="2" borderId="1" xfId="0" applyFont="1" applyFill="1" applyBorder="1" applyProtection="1">
      <alignment horizontal="center" vertical="center" wrapText="1"/>
    </xf>
    <xf numFmtId="0" fontId="21" fillId="2" borderId="1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sharedStrings" Target="sharedStrings.xml"/><Relationship Id="rId5" Type="http://schemas.openxmlformats.org/officeDocument/2006/relationships/theme" Target="theme/theme1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30" customHeight="1"/>
  <cols>
    <col min="1" max="1" width="5.666015625" customWidth="1" style="39"/>
    <col min="2" max="2" width="45" customWidth="1" style="7"/>
    <col min="3" max="3" width="6.498046875" customWidth="1" style="39"/>
    <col min="4" max="4" width="8.4990234375" customWidth="1" style="8"/>
    <col min="5" max="5" width="6.9990234375" customWidth="1" style="8"/>
    <col min="6" max="6" width="11.33203125" customWidth="1" style="8"/>
    <col min="7" max="7" width="10.5" customWidth="1" style="8"/>
    <col min="8" max="8" width="10.6640625" customWidth="1" style="8"/>
    <col min="9" max="9" width="10.166015625" customWidth="1" style="8"/>
    <col min="10" max="10" width="7.6640625" customWidth="1" style="8"/>
    <col min="11" max="11" width="6.498046875" customWidth="1" style="8"/>
    <col min="12" max="12" width="10.998046875" customWidth="1" style="8"/>
    <col min="13" max="13" width="8.666015625" hidden="1" customWidth="1" style="39"/>
    <col min="14" max="14" width="10.3330078125" style="39"/>
    <col min="15" max="15" width="14.1650390625" customWidth="1" style="9"/>
    <col min="16" max="40" width="9" style="39"/>
  </cols>
  <sheetData>
    <row r="1" s="39" customFormat="1" ht="42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9"/>
    </row>
    <row r="2" s="5" customFormat="1" ht="29.25" customHeight="1">
      <c r="A2" s="11" t="s">
        <v>1</v>
      </c>
      <c r="B2" s="12" t="s">
        <v>2</v>
      </c>
      <c r="C2" s="13" t="s">
        <v>3</v>
      </c>
      <c r="D2" s="13"/>
      <c r="E2" s="13"/>
      <c r="F2" s="13" t="s">
        <v>4</v>
      </c>
      <c r="G2" s="13"/>
      <c r="H2" s="13"/>
      <c r="I2" s="13"/>
      <c r="J2" s="40" t="s">
        <v>5</v>
      </c>
      <c r="K2" s="41" t="s">
        <v>6</v>
      </c>
      <c r="L2" s="13" t="s">
        <v>7</v>
      </c>
      <c r="M2" s="14"/>
    </row>
    <row r="3" s="5" customFormat="1" ht="29.25" customHeight="1" hidden="1">
      <c r="A3" s="11"/>
      <c r="B3" s="12"/>
      <c r="C3" s="15" t="s">
        <v>8</v>
      </c>
      <c r="D3" s="13" t="s">
        <v>9</v>
      </c>
      <c r="E3" s="13" t="s">
        <v>10</v>
      </c>
      <c r="F3" s="13"/>
      <c r="G3" s="13"/>
      <c r="H3" s="13"/>
      <c r="I3" s="13"/>
      <c r="J3" s="13"/>
      <c r="K3" s="13"/>
      <c r="L3" s="13"/>
      <c r="M3" s="14"/>
    </row>
    <row r="4" s="5" customFormat="1" ht="28" customHeight="1">
      <c r="A4" s="11"/>
      <c r="B4" s="12"/>
      <c r="C4" s="15"/>
      <c r="D4" s="13"/>
      <c r="E4" s="13"/>
      <c r="F4" s="11" t="s">
        <v>11</v>
      </c>
      <c r="G4" s="16" t="s">
        <v>12</v>
      </c>
      <c r="H4" s="17"/>
      <c r="I4" s="18" t="s">
        <v>13</v>
      </c>
      <c r="J4" s="13"/>
      <c r="K4" s="13"/>
      <c r="L4" s="13"/>
      <c r="M4" s="14"/>
    </row>
    <row r="5" s="5" customFormat="1" ht="29.25" customHeight="1">
      <c r="A5" s="11"/>
      <c r="B5" s="12"/>
      <c r="C5" s="15"/>
      <c r="D5" s="13"/>
      <c r="E5" s="13"/>
      <c r="F5" s="42" t="s">
        <v>14</v>
      </c>
      <c r="G5" s="43" t="s">
        <v>14</v>
      </c>
      <c r="H5" s="44" t="s">
        <v>15</v>
      </c>
      <c r="I5" s="19"/>
      <c r="J5" s="13"/>
      <c r="K5" s="13"/>
      <c r="L5" s="13"/>
      <c r="M5" s="14"/>
    </row>
    <row r="6" s="6" customFormat="1" ht="30.75" customHeight="1">
      <c r="A6" s="20" t="s">
        <v>16</v>
      </c>
      <c r="B6" s="21" t="s">
        <v>17</v>
      </c>
      <c r="C6" s="28" t="n">
        <f>SUM(C7:C58)</f>
        <v>629</v>
      </c>
      <c r="D6" s="28" t="n">
        <f>SUM(D7:D58)</f>
        <v>1415</v>
      </c>
      <c r="E6" s="28" t="n">
        <f>SUM(E7:E58)</f>
        <v>2044</v>
      </c>
      <c r="F6" s="22" t="n">
        <f>SUM(F7:F58)</f>
        <v>377400</v>
      </c>
      <c r="G6" s="22" t="n">
        <f>SUM(G7:G58)</f>
        <v>442187.5</v>
      </c>
      <c r="H6" s="22" t="n">
        <f>SUM(H7:H58)</f>
        <v>495250</v>
      </c>
      <c r="I6" s="22" t="n">
        <f>SUM(I7:I58)</f>
        <v>1314837.5</v>
      </c>
      <c r="J6" s="22"/>
      <c r="K6" s="22"/>
      <c r="L6" s="22" t="n">
        <f>I6+J6-K6</f>
        <v>1314837.5</v>
      </c>
      <c r="M6" s="23"/>
    </row>
    <row r="7" s="6" customFormat="1" ht="30.75" customHeight="1">
      <c r="A7" s="29" t="n">
        <v>1</v>
      </c>
      <c r="B7" s="30" t="s">
        <v>18</v>
      </c>
      <c r="C7" s="20" t="n">
        <v>13</v>
      </c>
      <c r="D7" s="20" t="n">
        <v>27</v>
      </c>
      <c r="E7" s="20" t="n">
        <f>C7+D7</f>
        <v>40</v>
      </c>
      <c r="F7" s="22" t="n">
        <f>C7*600</f>
        <v>7800</v>
      </c>
      <c r="G7" s="22" t="n">
        <f>D7*312.5</f>
        <v>8437.5</v>
      </c>
      <c r="H7" s="22" t="n">
        <f>D7*350</f>
        <v>9450</v>
      </c>
      <c r="I7" s="22" t="n">
        <f>SUM(F7+G7+H7)</f>
        <v>25687.5</v>
      </c>
      <c r="J7" s="22"/>
      <c r="K7" s="22"/>
      <c r="L7" s="22" t="n">
        <f>I7+J7-K7</f>
        <v>25687.5</v>
      </c>
      <c r="M7" s="31"/>
    </row>
    <row r="8" s="27" customFormat="1" ht="26.25" customHeight="1">
      <c r="A8" s="29" t="n">
        <v>2</v>
      </c>
      <c r="B8" s="30" t="s">
        <v>19</v>
      </c>
      <c r="C8" s="32" t="n">
        <v>24</v>
      </c>
      <c r="D8" s="32" t="n">
        <v>27</v>
      </c>
      <c r="E8" s="20" t="n">
        <f>C8+D8</f>
        <v>51</v>
      </c>
      <c r="F8" s="22" t="n">
        <f>C8*600</f>
        <v>14400</v>
      </c>
      <c r="G8" s="22" t="n">
        <f>D8*312.5</f>
        <v>8437.5</v>
      </c>
      <c r="H8" s="22" t="n">
        <f>D8*350</f>
        <v>9450</v>
      </c>
      <c r="I8" s="22" t="n">
        <f>SUM(F8+G8+H8)</f>
        <v>32287.5</v>
      </c>
      <c r="J8" s="33"/>
      <c r="K8" s="33"/>
      <c r="L8" s="22" t="n">
        <f>I8+J8-K8</f>
        <v>32287.5</v>
      </c>
    </row>
    <row r="9" s="27" customFormat="1" ht="30" customHeight="1">
      <c r="A9" s="29" t="n">
        <v>3</v>
      </c>
      <c r="B9" s="30" t="s">
        <v>20</v>
      </c>
      <c r="C9" s="34" t="n">
        <v>14</v>
      </c>
      <c r="D9" s="20" t="n">
        <v>14</v>
      </c>
      <c r="E9" s="20" t="n">
        <f>C9+D9</f>
        <v>28</v>
      </c>
      <c r="F9" s="22" t="n">
        <f>C9*600</f>
        <v>8400</v>
      </c>
      <c r="G9" s="22" t="n">
        <f>D9*312.5</f>
        <v>4375</v>
      </c>
      <c r="H9" s="22" t="n">
        <f>D9*350</f>
        <v>4900</v>
      </c>
      <c r="I9" s="22" t="n">
        <f>SUM(F9+G9+H9)</f>
        <v>17675</v>
      </c>
      <c r="J9" s="35"/>
      <c r="K9" s="35"/>
      <c r="L9" s="22" t="n">
        <f>I9+J9-K9</f>
        <v>17675</v>
      </c>
    </row>
    <row r="10" s="39" customFormat="1" ht="30" customHeight="1">
      <c r="A10" s="29" t="n">
        <v>4</v>
      </c>
      <c r="B10" s="30" t="s">
        <v>21</v>
      </c>
      <c r="C10" s="36" t="n">
        <v>0</v>
      </c>
      <c r="D10" s="37" t="n">
        <v>43</v>
      </c>
      <c r="E10" s="20" t="n">
        <f>C10+D10</f>
        <v>43</v>
      </c>
      <c r="F10" s="22" t="n">
        <f>C10*600</f>
        <v>0</v>
      </c>
      <c r="G10" s="22" t="n">
        <f>D10*312.5</f>
        <v>13437.5</v>
      </c>
      <c r="H10" s="22" t="n">
        <f>D10*350</f>
        <v>15050</v>
      </c>
      <c r="I10" s="22" t="n">
        <f>SUM(F10+G10+H10)</f>
        <v>28487.5</v>
      </c>
      <c r="J10" s="38"/>
      <c r="K10" s="38"/>
      <c r="L10" s="22" t="n">
        <f>I10+J10-K10</f>
        <v>28487.5</v>
      </c>
      <c r="O10" s="9"/>
    </row>
    <row r="11" s="39" customFormat="1" ht="30" customHeight="1">
      <c r="A11" s="29" t="n">
        <v>5</v>
      </c>
      <c r="B11" s="30" t="s">
        <v>22</v>
      </c>
      <c r="C11" s="36" t="n">
        <v>6</v>
      </c>
      <c r="D11" s="37" t="n">
        <v>23</v>
      </c>
      <c r="E11" s="20" t="n">
        <f>C11+D11</f>
        <v>29</v>
      </c>
      <c r="F11" s="22" t="n">
        <f>C11*600</f>
        <v>3600</v>
      </c>
      <c r="G11" s="22" t="n">
        <f>D11*312.5</f>
        <v>7187.5</v>
      </c>
      <c r="H11" s="22" t="n">
        <f>D11*350</f>
        <v>8050</v>
      </c>
      <c r="I11" s="22" t="n">
        <f>SUM(F11+G11+H11)</f>
        <v>18837.5</v>
      </c>
      <c r="J11" s="38"/>
      <c r="K11" s="38"/>
      <c r="L11" s="22" t="n">
        <f>I11+J11-K11</f>
        <v>18837.5</v>
      </c>
      <c r="O11" s="9"/>
    </row>
    <row r="12" s="39" customFormat="1" ht="30" customHeight="1">
      <c r="A12" s="29" t="n">
        <v>6</v>
      </c>
      <c r="B12" s="30" t="s">
        <v>23</v>
      </c>
      <c r="C12" s="36" t="n">
        <v>28</v>
      </c>
      <c r="D12" s="37" t="n">
        <v>50</v>
      </c>
      <c r="E12" s="20" t="n">
        <f>C12+D12</f>
        <v>78</v>
      </c>
      <c r="F12" s="22" t="n">
        <f>C12*600</f>
        <v>16800</v>
      </c>
      <c r="G12" s="22" t="n">
        <f>D12*312.5</f>
        <v>15625</v>
      </c>
      <c r="H12" s="22" t="n">
        <f>D12*350</f>
        <v>17500</v>
      </c>
      <c r="I12" s="22" t="n">
        <f>SUM(F12+G12+H12)</f>
        <v>49925</v>
      </c>
      <c r="J12" s="38"/>
      <c r="K12" s="38"/>
      <c r="L12" s="22" t="n">
        <f>I12+J12-K12</f>
        <v>49925</v>
      </c>
      <c r="O12" s="9"/>
    </row>
    <row r="13" s="39" customFormat="1" ht="30" customHeight="1">
      <c r="A13" s="29" t="n">
        <v>7</v>
      </c>
      <c r="B13" s="30" t="s">
        <v>24</v>
      </c>
      <c r="C13" s="36" t="n">
        <v>4</v>
      </c>
      <c r="D13" s="37" t="n">
        <v>42</v>
      </c>
      <c r="E13" s="20" t="n">
        <f>C13+D13</f>
        <v>46</v>
      </c>
      <c r="F13" s="22" t="n">
        <f>C13*600</f>
        <v>2400</v>
      </c>
      <c r="G13" s="22" t="n">
        <f>D13*312.5</f>
        <v>13125</v>
      </c>
      <c r="H13" s="22" t="n">
        <f>D13*350</f>
        <v>14700</v>
      </c>
      <c r="I13" s="22" t="n">
        <f>SUM(F13+G13+H13)</f>
        <v>30225</v>
      </c>
      <c r="J13" s="38"/>
      <c r="K13" s="38"/>
      <c r="L13" s="22" t="n">
        <f>I13+J13-K13</f>
        <v>30225</v>
      </c>
      <c r="O13" s="9"/>
    </row>
    <row r="14" s="39" customFormat="1" ht="30" customHeight="1">
      <c r="A14" s="29" t="n">
        <v>8</v>
      </c>
      <c r="B14" s="30" t="s">
        <v>25</v>
      </c>
      <c r="C14" s="36" t="n">
        <v>0</v>
      </c>
      <c r="D14" s="37" t="n">
        <v>10</v>
      </c>
      <c r="E14" s="20" t="n">
        <f>C14+D14</f>
        <v>10</v>
      </c>
      <c r="F14" s="22" t="n">
        <f>C14*600</f>
        <v>0</v>
      </c>
      <c r="G14" s="22" t="n">
        <f>D14*312.5</f>
        <v>3125</v>
      </c>
      <c r="H14" s="22" t="n">
        <f>D14*350</f>
        <v>3500</v>
      </c>
      <c r="I14" s="22" t="n">
        <f>SUM(F14+G14+H14)</f>
        <v>6625</v>
      </c>
      <c r="J14" s="38"/>
      <c r="K14" s="38"/>
      <c r="L14" s="22" t="n">
        <f>I14+J14-K14</f>
        <v>6625</v>
      </c>
      <c r="O14" s="9"/>
    </row>
    <row r="15" s="39" customFormat="1" ht="30" customHeight="1">
      <c r="A15" s="29" t="n">
        <v>9</v>
      </c>
      <c r="B15" s="30" t="s">
        <v>26</v>
      </c>
      <c r="C15" s="36" t="n">
        <v>2</v>
      </c>
      <c r="D15" s="37" t="n">
        <v>17</v>
      </c>
      <c r="E15" s="20" t="n">
        <f>C15+D15</f>
        <v>19</v>
      </c>
      <c r="F15" s="22" t="n">
        <f>C15*600</f>
        <v>1200</v>
      </c>
      <c r="G15" s="22" t="n">
        <f>D15*312.5</f>
        <v>5312.5</v>
      </c>
      <c r="H15" s="22" t="n">
        <f>D15*350</f>
        <v>5950</v>
      </c>
      <c r="I15" s="22" t="n">
        <f>SUM(F15+G15+H15)</f>
        <v>12462.5</v>
      </c>
      <c r="J15" s="38"/>
      <c r="K15" s="38"/>
      <c r="L15" s="22" t="n">
        <f>I15+J15-K15</f>
        <v>12462.5</v>
      </c>
      <c r="O15" s="9"/>
    </row>
    <row r="16" s="39" customFormat="1" ht="30" customHeight="1">
      <c r="A16" s="29" t="n">
        <v>10</v>
      </c>
      <c r="B16" s="30" t="s">
        <v>27</v>
      </c>
      <c r="C16" s="36" t="n">
        <v>15</v>
      </c>
      <c r="D16" s="37" t="n">
        <v>23</v>
      </c>
      <c r="E16" s="20" t="n">
        <f>C16+D16</f>
        <v>38</v>
      </c>
      <c r="F16" s="22" t="n">
        <f>C16*600</f>
        <v>9000</v>
      </c>
      <c r="G16" s="22" t="n">
        <f>D16*312.5</f>
        <v>7187.5</v>
      </c>
      <c r="H16" s="22" t="n">
        <f>D16*350</f>
        <v>8050</v>
      </c>
      <c r="I16" s="22" t="n">
        <f>SUM(F16+G16+H16)</f>
        <v>24237.5</v>
      </c>
      <c r="J16" s="38"/>
      <c r="K16" s="38"/>
      <c r="L16" s="22" t="n">
        <f>I16+J16-K16</f>
        <v>24237.5</v>
      </c>
      <c r="O16" s="9"/>
    </row>
    <row r="17" s="39" customFormat="1" ht="30" customHeight="1">
      <c r="A17" s="29" t="n">
        <v>11</v>
      </c>
      <c r="B17" s="30" t="s">
        <v>28</v>
      </c>
      <c r="C17" s="36" t="n">
        <v>1</v>
      </c>
      <c r="D17" s="37" t="n">
        <v>28</v>
      </c>
      <c r="E17" s="20" t="n">
        <f>C17+D17</f>
        <v>29</v>
      </c>
      <c r="F17" s="22" t="n">
        <f>C17*600</f>
        <v>600</v>
      </c>
      <c r="G17" s="22" t="n">
        <f>D17*312.5</f>
        <v>8750</v>
      </c>
      <c r="H17" s="22" t="n">
        <f>D17*350</f>
        <v>9800</v>
      </c>
      <c r="I17" s="22" t="n">
        <f>SUM(F17+G17+H17)</f>
        <v>19150</v>
      </c>
      <c r="J17" s="38"/>
      <c r="K17" s="38"/>
      <c r="L17" s="22" t="n">
        <f>I17+J17-K17</f>
        <v>19150</v>
      </c>
      <c r="O17" s="9"/>
    </row>
    <row r="18" s="39" customFormat="1" ht="30" customHeight="1">
      <c r="A18" s="29" t="n">
        <v>12</v>
      </c>
      <c r="B18" s="30" t="s">
        <v>29</v>
      </c>
      <c r="C18" s="36" t="n">
        <v>18</v>
      </c>
      <c r="D18" s="37" t="n">
        <v>39</v>
      </c>
      <c r="E18" s="20" t="n">
        <f>C18+D18</f>
        <v>57</v>
      </c>
      <c r="F18" s="22" t="n">
        <f>C18*600</f>
        <v>10800</v>
      </c>
      <c r="G18" s="22" t="n">
        <f>D18*312.5</f>
        <v>12187.5</v>
      </c>
      <c r="H18" s="22" t="n">
        <f>D18*350</f>
        <v>13650</v>
      </c>
      <c r="I18" s="22" t="n">
        <f>SUM(F18+G18+H18)</f>
        <v>36637.5</v>
      </c>
      <c r="J18" s="38"/>
      <c r="K18" s="38"/>
      <c r="L18" s="22" t="n">
        <f>I18+J18-K18</f>
        <v>36637.5</v>
      </c>
      <c r="O18" s="9"/>
    </row>
    <row r="19" s="39" customFormat="1" ht="30" customHeight="1">
      <c r="A19" s="29" t="n">
        <v>13</v>
      </c>
      <c r="B19" s="30" t="s">
        <v>30</v>
      </c>
      <c r="C19" s="36" t="n">
        <v>3</v>
      </c>
      <c r="D19" s="37" t="n">
        <v>18</v>
      </c>
      <c r="E19" s="20" t="n">
        <f>C19+D19</f>
        <v>21</v>
      </c>
      <c r="F19" s="22" t="n">
        <f>C19*600</f>
        <v>1800</v>
      </c>
      <c r="G19" s="22" t="n">
        <f>D19*312.5</f>
        <v>5625</v>
      </c>
      <c r="H19" s="22" t="n">
        <f>D19*350</f>
        <v>6300</v>
      </c>
      <c r="I19" s="22" t="n">
        <f>SUM(F19+G19+H19)</f>
        <v>13725</v>
      </c>
      <c r="J19" s="38"/>
      <c r="K19" s="38"/>
      <c r="L19" s="22" t="n">
        <f>I19+J19-K19</f>
        <v>13725</v>
      </c>
      <c r="O19" s="9"/>
    </row>
    <row r="20" s="39" customFormat="1" ht="30" customHeight="1">
      <c r="A20" s="29" t="n">
        <v>14</v>
      </c>
      <c r="B20" s="30" t="s">
        <v>31</v>
      </c>
      <c r="C20" s="36" t="n">
        <v>18</v>
      </c>
      <c r="D20" s="37" t="n">
        <v>47</v>
      </c>
      <c r="E20" s="20" t="n">
        <f>C20+D20</f>
        <v>65</v>
      </c>
      <c r="F20" s="22" t="n">
        <f>C20*600</f>
        <v>10800</v>
      </c>
      <c r="G20" s="22" t="n">
        <f>D20*312.5</f>
        <v>14687.5</v>
      </c>
      <c r="H20" s="22" t="n">
        <f>D20*350</f>
        <v>16450</v>
      </c>
      <c r="I20" s="22" t="n">
        <f>SUM(F20+G20+H20)</f>
        <v>41937.5</v>
      </c>
      <c r="J20" s="38"/>
      <c r="K20" s="38"/>
      <c r="L20" s="22" t="n">
        <f>I20+J20-K20</f>
        <v>41937.5</v>
      </c>
      <c r="O20" s="9"/>
    </row>
    <row r="21" s="39" customFormat="1" ht="30" customHeight="1">
      <c r="A21" s="29" t="n">
        <v>15</v>
      </c>
      <c r="B21" s="30" t="s">
        <v>32</v>
      </c>
      <c r="C21" s="36" t="n">
        <v>26</v>
      </c>
      <c r="D21" s="37" t="n">
        <v>63</v>
      </c>
      <c r="E21" s="20" t="n">
        <f>C21+D21</f>
        <v>89</v>
      </c>
      <c r="F21" s="22" t="n">
        <f>C21*600</f>
        <v>15600</v>
      </c>
      <c r="G21" s="22" t="n">
        <f>D21*312.5</f>
        <v>19687.5</v>
      </c>
      <c r="H21" s="22" t="n">
        <f>D21*350</f>
        <v>22050</v>
      </c>
      <c r="I21" s="22" t="n">
        <f>SUM(F21+G21+H21)</f>
        <v>57337.5</v>
      </c>
      <c r="J21" s="38"/>
      <c r="K21" s="38"/>
      <c r="L21" s="22" t="n">
        <f>I21+J21-K21</f>
        <v>57337.5</v>
      </c>
      <c r="O21" s="9"/>
    </row>
    <row r="22" s="39" customFormat="1" ht="30" customHeight="1">
      <c r="A22" s="29" t="n">
        <v>16</v>
      </c>
      <c r="B22" s="30" t="s">
        <v>33</v>
      </c>
      <c r="C22" s="36" t="n">
        <v>12</v>
      </c>
      <c r="D22" s="37" t="n">
        <v>66</v>
      </c>
      <c r="E22" s="20" t="n">
        <f>C22+D22</f>
        <v>78</v>
      </c>
      <c r="F22" s="22" t="n">
        <f>C22*600</f>
        <v>7200</v>
      </c>
      <c r="G22" s="22" t="n">
        <f>D22*312.5</f>
        <v>20625</v>
      </c>
      <c r="H22" s="22" t="n">
        <f>D22*350</f>
        <v>23100</v>
      </c>
      <c r="I22" s="22" t="n">
        <f>SUM(F22+G22+H22)</f>
        <v>50925</v>
      </c>
      <c r="J22" s="38"/>
      <c r="K22" s="38"/>
      <c r="L22" s="22" t="n">
        <f>I22+J22-K22</f>
        <v>50925</v>
      </c>
      <c r="O22" s="9"/>
    </row>
    <row r="23" s="39" customFormat="1" ht="30" customHeight="1">
      <c r="A23" s="29" t="n">
        <v>17</v>
      </c>
      <c r="B23" s="30" t="s">
        <v>34</v>
      </c>
      <c r="C23" s="36" t="n">
        <v>19</v>
      </c>
      <c r="D23" s="37" t="n">
        <v>40</v>
      </c>
      <c r="E23" s="20" t="n">
        <f>C23+D23</f>
        <v>59</v>
      </c>
      <c r="F23" s="22" t="n">
        <f>C23*600</f>
        <v>11400</v>
      </c>
      <c r="G23" s="22" t="n">
        <f>D23*312.5</f>
        <v>12500</v>
      </c>
      <c r="H23" s="22" t="n">
        <f>D23*350</f>
        <v>14000</v>
      </c>
      <c r="I23" s="22" t="n">
        <f>SUM(F23+G23+H23)</f>
        <v>37900</v>
      </c>
      <c r="J23" s="38"/>
      <c r="K23" s="38"/>
      <c r="L23" s="22" t="n">
        <f>I23+J23-K23</f>
        <v>37900</v>
      </c>
      <c r="O23" s="9"/>
    </row>
    <row r="24" s="39" customFormat="1" ht="30" customHeight="1">
      <c r="A24" s="29" t="n">
        <v>18</v>
      </c>
      <c r="B24" s="30" t="s">
        <v>35</v>
      </c>
      <c r="C24" s="36" t="n">
        <v>7</v>
      </c>
      <c r="D24" s="37" t="n">
        <v>22</v>
      </c>
      <c r="E24" s="20" t="n">
        <f>C24+D24</f>
        <v>29</v>
      </c>
      <c r="F24" s="22" t="n">
        <f>C24*600</f>
        <v>4200</v>
      </c>
      <c r="G24" s="22" t="n">
        <f>D24*312.5</f>
        <v>6875</v>
      </c>
      <c r="H24" s="22" t="n">
        <f>D24*350</f>
        <v>7700</v>
      </c>
      <c r="I24" s="22" t="n">
        <f>SUM(F24+G24+H24)</f>
        <v>18775</v>
      </c>
      <c r="J24" s="38"/>
      <c r="K24" s="38"/>
      <c r="L24" s="22" t="n">
        <f>I24+J24-K24</f>
        <v>18775</v>
      </c>
      <c r="O24" s="9"/>
    </row>
    <row r="25" s="39" customFormat="1" ht="30" customHeight="1">
      <c r="A25" s="29" t="n">
        <v>19</v>
      </c>
      <c r="B25" s="30" t="s">
        <v>36</v>
      </c>
      <c r="C25" s="36" t="n">
        <v>13</v>
      </c>
      <c r="D25" s="37" t="n">
        <v>44</v>
      </c>
      <c r="E25" s="20" t="n">
        <f>C25+D25</f>
        <v>57</v>
      </c>
      <c r="F25" s="22" t="n">
        <f>C25*600</f>
        <v>7800</v>
      </c>
      <c r="G25" s="22" t="n">
        <f>D25*312.5</f>
        <v>13750</v>
      </c>
      <c r="H25" s="22" t="n">
        <f>D25*350</f>
        <v>15400</v>
      </c>
      <c r="I25" s="22" t="n">
        <f>SUM(F25+G25+H25)</f>
        <v>36950</v>
      </c>
      <c r="J25" s="38"/>
      <c r="K25" s="38"/>
      <c r="L25" s="22" t="n">
        <f>I25+J25-K25</f>
        <v>36950</v>
      </c>
      <c r="O25" s="9"/>
    </row>
    <row r="26" s="39" customFormat="1" ht="30" customHeight="1">
      <c r="A26" s="29" t="n">
        <v>20</v>
      </c>
      <c r="B26" s="30" t="s">
        <v>37</v>
      </c>
      <c r="C26" s="36" t="n">
        <v>1</v>
      </c>
      <c r="D26" s="37" t="n">
        <v>7</v>
      </c>
      <c r="E26" s="20" t="n">
        <f>C26+D26</f>
        <v>8</v>
      </c>
      <c r="F26" s="22" t="n">
        <f>C26*600</f>
        <v>600</v>
      </c>
      <c r="G26" s="22" t="n">
        <f>D26*312.5</f>
        <v>2187.5</v>
      </c>
      <c r="H26" s="22" t="n">
        <f>D26*350</f>
        <v>2450</v>
      </c>
      <c r="I26" s="22" t="n">
        <f>SUM(F26+G26+H26)</f>
        <v>5237.5</v>
      </c>
      <c r="J26" s="38"/>
      <c r="K26" s="38"/>
      <c r="L26" s="22" t="n">
        <f>I26+J26-K26</f>
        <v>5237.5</v>
      </c>
      <c r="O26" s="9"/>
    </row>
    <row r="27" s="39" customFormat="1" ht="30" customHeight="1">
      <c r="A27" s="29" t="n">
        <v>21</v>
      </c>
      <c r="B27" s="30" t="s">
        <v>38</v>
      </c>
      <c r="C27" s="36" t="n">
        <v>9</v>
      </c>
      <c r="D27" s="37" t="n">
        <v>10</v>
      </c>
      <c r="E27" s="20" t="n">
        <f>C27+D27</f>
        <v>19</v>
      </c>
      <c r="F27" s="22" t="n">
        <f>C27*600</f>
        <v>5400</v>
      </c>
      <c r="G27" s="22" t="n">
        <f>D27*312.5</f>
        <v>3125</v>
      </c>
      <c r="H27" s="22" t="n">
        <f>D27*350</f>
        <v>3500</v>
      </c>
      <c r="I27" s="22" t="n">
        <f>SUM(F27+G27+H27)</f>
        <v>12025</v>
      </c>
      <c r="J27" s="38"/>
      <c r="K27" s="38"/>
      <c r="L27" s="22" t="n">
        <f>I27+J27-K27</f>
        <v>12025</v>
      </c>
      <c r="O27" s="9"/>
    </row>
    <row r="28" s="39" customFormat="1" ht="30" customHeight="1">
      <c r="A28" s="29" t="n">
        <v>22</v>
      </c>
      <c r="B28" s="30" t="s">
        <v>39</v>
      </c>
      <c r="C28" s="36" t="n">
        <v>18</v>
      </c>
      <c r="D28" s="37" t="n">
        <v>48</v>
      </c>
      <c r="E28" s="20" t="n">
        <f>C28+D28</f>
        <v>66</v>
      </c>
      <c r="F28" s="22" t="n">
        <f>C28*600</f>
        <v>10800</v>
      </c>
      <c r="G28" s="22" t="n">
        <f>D28*312.5</f>
        <v>15000</v>
      </c>
      <c r="H28" s="22" t="n">
        <f>D28*350</f>
        <v>16800</v>
      </c>
      <c r="I28" s="22" t="n">
        <f>SUM(F28+G28+H28)</f>
        <v>42600</v>
      </c>
      <c r="J28" s="38"/>
      <c r="K28" s="38"/>
      <c r="L28" s="22" t="n">
        <f>I28+J28-K28</f>
        <v>42600</v>
      </c>
      <c r="O28" s="9"/>
    </row>
    <row r="29" s="39" customFormat="1" ht="30" customHeight="1">
      <c r="A29" s="29" t="n">
        <v>23</v>
      </c>
      <c r="B29" s="30" t="s">
        <v>40</v>
      </c>
      <c r="C29" s="36" t="n">
        <v>9</v>
      </c>
      <c r="D29" s="37" t="n">
        <v>16</v>
      </c>
      <c r="E29" s="20" t="n">
        <f>C29+D29</f>
        <v>25</v>
      </c>
      <c r="F29" s="22" t="n">
        <f>C29*600</f>
        <v>5400</v>
      </c>
      <c r="G29" s="22" t="n">
        <f>D29*312.5</f>
        <v>5000</v>
      </c>
      <c r="H29" s="22" t="n">
        <f>D29*350</f>
        <v>5600</v>
      </c>
      <c r="I29" s="22" t="n">
        <f>SUM(F29+G29+H29)</f>
        <v>16000</v>
      </c>
      <c r="J29" s="38"/>
      <c r="K29" s="38"/>
      <c r="L29" s="22" t="n">
        <f>I29+J29-K29</f>
        <v>16000</v>
      </c>
      <c r="O29" s="9"/>
    </row>
    <row r="30" s="39" customFormat="1" ht="30" customHeight="1">
      <c r="A30" s="29" t="n">
        <v>24</v>
      </c>
      <c r="B30" s="30" t="s">
        <v>41</v>
      </c>
      <c r="C30" s="36" t="n">
        <v>6</v>
      </c>
      <c r="D30" s="37" t="n">
        <v>15</v>
      </c>
      <c r="E30" s="20" t="n">
        <f>C30+D30</f>
        <v>21</v>
      </c>
      <c r="F30" s="22" t="n">
        <f>C30*600</f>
        <v>3600</v>
      </c>
      <c r="G30" s="22" t="n">
        <f>D30*312.5</f>
        <v>4687.5</v>
      </c>
      <c r="H30" s="22" t="n">
        <f>D30*350</f>
        <v>5250</v>
      </c>
      <c r="I30" s="22" t="n">
        <f>SUM(F30+G30+H30)</f>
        <v>13537.5</v>
      </c>
      <c r="J30" s="38"/>
      <c r="K30" s="38"/>
      <c r="L30" s="22" t="n">
        <f>I30+J30-K30</f>
        <v>13537.5</v>
      </c>
      <c r="O30" s="9"/>
    </row>
    <row r="31" s="39" customFormat="1" ht="30" customHeight="1">
      <c r="A31" s="29" t="n">
        <v>25</v>
      </c>
      <c r="B31" s="30" t="s">
        <v>42</v>
      </c>
      <c r="C31" s="36" t="n">
        <v>16</v>
      </c>
      <c r="D31" s="37" t="n">
        <v>38</v>
      </c>
      <c r="E31" s="20" t="n">
        <f>C31+D31</f>
        <v>54</v>
      </c>
      <c r="F31" s="22" t="n">
        <f>C31*600</f>
        <v>9600</v>
      </c>
      <c r="G31" s="22" t="n">
        <f>D31*312.5</f>
        <v>11875</v>
      </c>
      <c r="H31" s="22" t="n">
        <f>D31*350</f>
        <v>13300</v>
      </c>
      <c r="I31" s="22" t="n">
        <f>SUM(F31+G31+H31)</f>
        <v>34775</v>
      </c>
      <c r="J31" s="38"/>
      <c r="K31" s="38"/>
      <c r="L31" s="22" t="n">
        <f>I31+J31-K31</f>
        <v>34775</v>
      </c>
      <c r="O31" s="9"/>
    </row>
    <row r="32" s="39" customFormat="1" ht="30" customHeight="1">
      <c r="A32" s="29" t="n">
        <v>26</v>
      </c>
      <c r="B32" s="30" t="s">
        <v>43</v>
      </c>
      <c r="C32" s="36" t="n">
        <v>17</v>
      </c>
      <c r="D32" s="37" t="n">
        <v>45</v>
      </c>
      <c r="E32" s="20" t="n">
        <f>C32+D32</f>
        <v>62</v>
      </c>
      <c r="F32" s="22" t="n">
        <f>C32*600</f>
        <v>10200</v>
      </c>
      <c r="G32" s="22" t="n">
        <f>D32*312.5</f>
        <v>14062.5</v>
      </c>
      <c r="H32" s="22" t="n">
        <f>D32*350</f>
        <v>15750</v>
      </c>
      <c r="I32" s="22" t="n">
        <f>SUM(F32+G32+H32)</f>
        <v>40012.5</v>
      </c>
      <c r="J32" s="38"/>
      <c r="K32" s="38"/>
      <c r="L32" s="22" t="n">
        <f>I32+J32-K32</f>
        <v>40012.5</v>
      </c>
      <c r="O32" s="9"/>
    </row>
    <row r="33" s="39" customFormat="1" ht="30" customHeight="1">
      <c r="A33" s="29" t="n">
        <v>27</v>
      </c>
      <c r="B33" s="30" t="s">
        <v>44</v>
      </c>
      <c r="C33" s="36" t="n">
        <v>17</v>
      </c>
      <c r="D33" s="37" t="n">
        <v>52</v>
      </c>
      <c r="E33" s="20" t="n">
        <f>C33+D33</f>
        <v>69</v>
      </c>
      <c r="F33" s="22" t="n">
        <f>C33*600</f>
        <v>10200</v>
      </c>
      <c r="G33" s="22" t="n">
        <f>D33*312.5</f>
        <v>16250</v>
      </c>
      <c r="H33" s="22" t="n">
        <f>D33*350</f>
        <v>18200</v>
      </c>
      <c r="I33" s="22" t="n">
        <f>SUM(F33+G33+H33)</f>
        <v>44650</v>
      </c>
      <c r="J33" s="38"/>
      <c r="K33" s="38"/>
      <c r="L33" s="22" t="n">
        <f>I33+J33-K33</f>
        <v>44650</v>
      </c>
      <c r="O33" s="9"/>
    </row>
    <row r="34" s="39" customFormat="1" ht="30" customHeight="1">
      <c r="A34" s="29" t="n">
        <v>28</v>
      </c>
      <c r="B34" s="30" t="s">
        <v>45</v>
      </c>
      <c r="C34" s="36" t="n">
        <v>1</v>
      </c>
      <c r="D34" s="37" t="n">
        <v>25</v>
      </c>
      <c r="E34" s="20" t="n">
        <f>C34+D34</f>
        <v>26</v>
      </c>
      <c r="F34" s="22" t="n">
        <f>C34*600</f>
        <v>600</v>
      </c>
      <c r="G34" s="22" t="n">
        <f>D34*312.5</f>
        <v>7812.5</v>
      </c>
      <c r="H34" s="22" t="n">
        <f>D34*350</f>
        <v>8750</v>
      </c>
      <c r="I34" s="22" t="n">
        <f>SUM(F34+G34+H34)</f>
        <v>17162.5</v>
      </c>
      <c r="J34" s="38"/>
      <c r="K34" s="38"/>
      <c r="L34" s="22" t="n">
        <f>I34+J34-K34</f>
        <v>17162.5</v>
      </c>
      <c r="O34" s="9"/>
    </row>
    <row r="35" s="39" customFormat="1" ht="30" customHeight="1">
      <c r="A35" s="29" t="n">
        <v>29</v>
      </c>
      <c r="B35" s="30" t="s">
        <v>46</v>
      </c>
      <c r="C35" s="36" t="n">
        <v>17</v>
      </c>
      <c r="D35" s="37" t="n">
        <v>26</v>
      </c>
      <c r="E35" s="20" t="n">
        <f>C35+D35</f>
        <v>43</v>
      </c>
      <c r="F35" s="22" t="n">
        <f>C35*600</f>
        <v>10200</v>
      </c>
      <c r="G35" s="22" t="n">
        <f>D35*312.5</f>
        <v>8125</v>
      </c>
      <c r="H35" s="22" t="n">
        <f>D35*350</f>
        <v>9100</v>
      </c>
      <c r="I35" s="22" t="n">
        <f>SUM(F35+G35+H35)</f>
        <v>27425</v>
      </c>
      <c r="J35" s="38"/>
      <c r="K35" s="38"/>
      <c r="L35" s="22" t="n">
        <f>I35+J35-K35</f>
        <v>27425</v>
      </c>
      <c r="O35" s="9"/>
    </row>
    <row r="36" s="39" customFormat="1" ht="30" customHeight="1">
      <c r="A36" s="29" t="n">
        <v>30</v>
      </c>
      <c r="B36" s="30" t="s">
        <v>47</v>
      </c>
      <c r="C36" s="36" t="n">
        <v>10</v>
      </c>
      <c r="D36" s="37" t="n">
        <v>28</v>
      </c>
      <c r="E36" s="20" t="n">
        <f>C36+D36</f>
        <v>38</v>
      </c>
      <c r="F36" s="22" t="n">
        <f>C36*600</f>
        <v>6000</v>
      </c>
      <c r="G36" s="22" t="n">
        <f>D36*312.5</f>
        <v>8750</v>
      </c>
      <c r="H36" s="22" t="n">
        <f>D36*350</f>
        <v>9800</v>
      </c>
      <c r="I36" s="22" t="n">
        <f>SUM(F36+G36+H36)</f>
        <v>24550</v>
      </c>
      <c r="J36" s="38"/>
      <c r="K36" s="38"/>
      <c r="L36" s="22" t="n">
        <f>I36+J36-K36</f>
        <v>24550</v>
      </c>
      <c r="O36" s="9"/>
    </row>
    <row r="37" s="39" customFormat="1" ht="30" customHeight="1">
      <c r="A37" s="29" t="n">
        <v>31</v>
      </c>
      <c r="B37" s="30" t="s">
        <v>48</v>
      </c>
      <c r="C37" s="36" t="n">
        <v>7</v>
      </c>
      <c r="D37" s="37" t="n">
        <v>29</v>
      </c>
      <c r="E37" s="20" t="n">
        <f>C37+D37</f>
        <v>36</v>
      </c>
      <c r="F37" s="22" t="n">
        <f>C37*600</f>
        <v>4200</v>
      </c>
      <c r="G37" s="22" t="n">
        <f>D37*312.5</f>
        <v>9062.5</v>
      </c>
      <c r="H37" s="22" t="n">
        <f>D37*350</f>
        <v>10150</v>
      </c>
      <c r="I37" s="22" t="n">
        <f>SUM(F37+G37+H37)</f>
        <v>23412.5</v>
      </c>
      <c r="J37" s="38"/>
      <c r="K37" s="38"/>
      <c r="L37" s="22" t="n">
        <f>I37+J37-K37</f>
        <v>23412.5</v>
      </c>
      <c r="O37" s="9"/>
    </row>
    <row r="38" s="39" customFormat="1" ht="30" customHeight="1">
      <c r="A38" s="29" t="n">
        <v>32</v>
      </c>
      <c r="B38" s="30" t="s">
        <v>49</v>
      </c>
      <c r="C38" s="36" t="n">
        <v>3</v>
      </c>
      <c r="D38" s="37" t="n">
        <v>13</v>
      </c>
      <c r="E38" s="20" t="n">
        <f>C38+D38</f>
        <v>16</v>
      </c>
      <c r="F38" s="22" t="n">
        <f>C38*600</f>
        <v>1800</v>
      </c>
      <c r="G38" s="22" t="n">
        <f>D38*312.5</f>
        <v>4062.5</v>
      </c>
      <c r="H38" s="22" t="n">
        <f>D38*350</f>
        <v>4550</v>
      </c>
      <c r="I38" s="22" t="n">
        <f>SUM(F38+G38+H38)</f>
        <v>10412.5</v>
      </c>
      <c r="J38" s="38"/>
      <c r="K38" s="38"/>
      <c r="L38" s="22" t="n">
        <f>I38+J38-K38</f>
        <v>10412.5</v>
      </c>
      <c r="O38" s="9"/>
    </row>
    <row r="39" s="39" customFormat="1" ht="30" customHeight="1">
      <c r="A39" s="29" t="n">
        <v>33</v>
      </c>
      <c r="B39" s="30" t="s">
        <v>50</v>
      </c>
      <c r="C39" s="36" t="n">
        <v>31</v>
      </c>
      <c r="D39" s="37" t="n">
        <v>38</v>
      </c>
      <c r="E39" s="20" t="n">
        <f>C39+D39</f>
        <v>69</v>
      </c>
      <c r="F39" s="22" t="n">
        <f>C39*600</f>
        <v>18600</v>
      </c>
      <c r="G39" s="22" t="n">
        <f>D39*312.5</f>
        <v>11875</v>
      </c>
      <c r="H39" s="22" t="n">
        <f>D39*350</f>
        <v>13300</v>
      </c>
      <c r="I39" s="22" t="n">
        <f>SUM(F39+G39+H39)</f>
        <v>43775</v>
      </c>
      <c r="J39" s="38"/>
      <c r="K39" s="38"/>
      <c r="L39" s="22" t="n">
        <f>I39+J39-K39</f>
        <v>43775</v>
      </c>
      <c r="O39" s="9"/>
    </row>
    <row r="40" s="39" customFormat="1" ht="30" customHeight="1">
      <c r="A40" s="29" t="n">
        <v>34</v>
      </c>
      <c r="B40" s="30" t="s">
        <v>51</v>
      </c>
      <c r="C40" s="36" t="n">
        <v>7</v>
      </c>
      <c r="D40" s="37" t="n">
        <v>6</v>
      </c>
      <c r="E40" s="20" t="n">
        <f>C40+D40</f>
        <v>13</v>
      </c>
      <c r="F40" s="22" t="n">
        <f>C40*600</f>
        <v>4200</v>
      </c>
      <c r="G40" s="22" t="n">
        <f>D40*312.5</f>
        <v>1875</v>
      </c>
      <c r="H40" s="22" t="n">
        <f>D40*350</f>
        <v>2100</v>
      </c>
      <c r="I40" s="22" t="n">
        <f>SUM(F40+G40+H40)</f>
        <v>8175</v>
      </c>
      <c r="J40" s="38"/>
      <c r="K40" s="38"/>
      <c r="L40" s="22" t="n">
        <f>I40+J40-K40</f>
        <v>8175</v>
      </c>
      <c r="O40" s="9"/>
    </row>
    <row r="41" s="39" customFormat="1" ht="30" customHeight="1">
      <c r="A41" s="29" t="n">
        <v>35</v>
      </c>
      <c r="B41" s="30" t="s">
        <v>52</v>
      </c>
      <c r="C41" s="36" t="n">
        <v>7</v>
      </c>
      <c r="D41" s="37" t="n">
        <v>19</v>
      </c>
      <c r="E41" s="20" t="n">
        <f>C41+D41</f>
        <v>26</v>
      </c>
      <c r="F41" s="22" t="n">
        <f>C41*600</f>
        <v>4200</v>
      </c>
      <c r="G41" s="22" t="n">
        <f>D41*312.5</f>
        <v>5937.5</v>
      </c>
      <c r="H41" s="22" t="n">
        <f>D41*350</f>
        <v>6650</v>
      </c>
      <c r="I41" s="22" t="n">
        <f>SUM(F41+G41+H41)</f>
        <v>16787.5</v>
      </c>
      <c r="J41" s="38"/>
      <c r="K41" s="38"/>
      <c r="L41" s="22" t="n">
        <f>I41+J41-K41</f>
        <v>16787.5</v>
      </c>
      <c r="O41" s="9"/>
    </row>
    <row r="42" s="39" customFormat="1" ht="30" customHeight="1">
      <c r="A42" s="29" t="n">
        <v>36</v>
      </c>
      <c r="B42" s="30" t="s">
        <v>53</v>
      </c>
      <c r="C42" s="36" t="n">
        <v>5</v>
      </c>
      <c r="D42" s="37" t="n">
        <v>36</v>
      </c>
      <c r="E42" s="20" t="n">
        <f>C42+D42</f>
        <v>41</v>
      </c>
      <c r="F42" s="22" t="n">
        <f>C42*600</f>
        <v>3000</v>
      </c>
      <c r="G42" s="22" t="n">
        <f>D42*312.5</f>
        <v>11250</v>
      </c>
      <c r="H42" s="22" t="n">
        <f>D42*350</f>
        <v>12600</v>
      </c>
      <c r="I42" s="22" t="n">
        <f>SUM(F42+G42+H42)</f>
        <v>26850</v>
      </c>
      <c r="J42" s="38"/>
      <c r="K42" s="38"/>
      <c r="L42" s="22" t="n">
        <f>I42+J42-K42</f>
        <v>26850</v>
      </c>
      <c r="O42" s="9"/>
    </row>
    <row r="43" s="39" customFormat="1" ht="30" customHeight="1">
      <c r="A43" s="29" t="n">
        <v>37</v>
      </c>
      <c r="B43" s="30" t="s">
        <v>54</v>
      </c>
      <c r="C43" s="36" t="n">
        <v>29</v>
      </c>
      <c r="D43" s="37" t="n">
        <v>60</v>
      </c>
      <c r="E43" s="20" t="n">
        <f>C43+D43</f>
        <v>89</v>
      </c>
      <c r="F43" s="22" t="n">
        <f>C43*600</f>
        <v>17400</v>
      </c>
      <c r="G43" s="22" t="n">
        <f>D43*312.5</f>
        <v>18750</v>
      </c>
      <c r="H43" s="22" t="n">
        <f>D43*350</f>
        <v>21000</v>
      </c>
      <c r="I43" s="22" t="n">
        <f>SUM(F43+G43+H43)</f>
        <v>57150</v>
      </c>
      <c r="J43" s="38"/>
      <c r="K43" s="38"/>
      <c r="L43" s="22" t="n">
        <f>I43+J43-K43</f>
        <v>57150</v>
      </c>
      <c r="O43" s="9"/>
    </row>
    <row r="44" s="39" customFormat="1" ht="30" customHeight="1">
      <c r="A44" s="29" t="n">
        <v>38</v>
      </c>
      <c r="B44" s="30" t="s">
        <v>55</v>
      </c>
      <c r="C44" s="36" t="n">
        <v>6</v>
      </c>
      <c r="D44" s="37" t="n">
        <v>15</v>
      </c>
      <c r="E44" s="20" t="n">
        <f>C44+D44</f>
        <v>21</v>
      </c>
      <c r="F44" s="22" t="n">
        <f>C44*600</f>
        <v>3600</v>
      </c>
      <c r="G44" s="22" t="n">
        <f>D44*312.5</f>
        <v>4687.5</v>
      </c>
      <c r="H44" s="22" t="n">
        <f>D44*350</f>
        <v>5250</v>
      </c>
      <c r="I44" s="22" t="n">
        <f>SUM(F44+G44+H44)</f>
        <v>13537.5</v>
      </c>
      <c r="J44" s="38"/>
      <c r="K44" s="38"/>
      <c r="L44" s="22" t="n">
        <f>I44+J44-K44</f>
        <v>13537.5</v>
      </c>
      <c r="O44" s="9"/>
    </row>
    <row r="45" s="39" customFormat="1" ht="30" customHeight="1">
      <c r="A45" s="29" t="n">
        <v>39</v>
      </c>
      <c r="B45" s="30" t="s">
        <v>56</v>
      </c>
      <c r="C45" s="36" t="n">
        <v>95</v>
      </c>
      <c r="D45" s="37" t="n">
        <v>100</v>
      </c>
      <c r="E45" s="20" t="n">
        <f>C45+D45</f>
        <v>195</v>
      </c>
      <c r="F45" s="22" t="n">
        <f>C45*600</f>
        <v>57000</v>
      </c>
      <c r="G45" s="22" t="n">
        <f>D45*312.5</f>
        <v>31250</v>
      </c>
      <c r="H45" s="22" t="n">
        <f>D45*350</f>
        <v>35000</v>
      </c>
      <c r="I45" s="22" t="n">
        <f>SUM(F45+G45+H45)</f>
        <v>123250</v>
      </c>
      <c r="J45" s="38"/>
      <c r="K45" s="38"/>
      <c r="L45" s="22" t="n">
        <f>I45+J45-K45</f>
        <v>123250</v>
      </c>
      <c r="O45" s="9"/>
    </row>
    <row r="46" s="39" customFormat="1" ht="30" customHeight="1">
      <c r="A46" s="29" t="n">
        <v>40</v>
      </c>
      <c r="B46" s="30" t="s">
        <v>57</v>
      </c>
      <c r="C46" s="36" t="n">
        <v>2</v>
      </c>
      <c r="D46" s="37" t="n">
        <v>11</v>
      </c>
      <c r="E46" s="20" t="n">
        <f>C46+D46</f>
        <v>13</v>
      </c>
      <c r="F46" s="22" t="n">
        <f>C46*600</f>
        <v>1200</v>
      </c>
      <c r="G46" s="22" t="n">
        <f>D46*312.5</f>
        <v>3437.5</v>
      </c>
      <c r="H46" s="22" t="n">
        <f>D46*350</f>
        <v>3850</v>
      </c>
      <c r="I46" s="22" t="n">
        <f>SUM(F46+G46+H46)</f>
        <v>8487.5</v>
      </c>
      <c r="J46" s="38"/>
      <c r="K46" s="38"/>
      <c r="L46" s="22" t="n">
        <f>I46+J46-K46</f>
        <v>8487.5</v>
      </c>
      <c r="O46" s="9"/>
    </row>
    <row r="47" s="39" customFormat="1" ht="30" customHeight="1">
      <c r="A47" s="29" t="n">
        <v>41</v>
      </c>
      <c r="B47" s="30" t="s">
        <v>58</v>
      </c>
      <c r="C47" s="36" t="n">
        <v>10</v>
      </c>
      <c r="D47" s="37" t="n">
        <v>10</v>
      </c>
      <c r="E47" s="20" t="n">
        <f>C47+D47</f>
        <v>20</v>
      </c>
      <c r="F47" s="22" t="n">
        <f>C47*600</f>
        <v>6000</v>
      </c>
      <c r="G47" s="22" t="n">
        <f>D47*312.5</f>
        <v>3125</v>
      </c>
      <c r="H47" s="22" t="n">
        <f>D47*350</f>
        <v>3500</v>
      </c>
      <c r="I47" s="22" t="n">
        <f>SUM(F47+G47+H47)</f>
        <v>12625</v>
      </c>
      <c r="J47" s="38"/>
      <c r="K47" s="38"/>
      <c r="L47" s="22" t="n">
        <f>I47+J47-K47</f>
        <v>12625</v>
      </c>
      <c r="O47" s="9"/>
    </row>
    <row r="48" s="39" customFormat="1" ht="30" customHeight="1">
      <c r="A48" s="29" t="n">
        <v>42</v>
      </c>
      <c r="B48" s="30" t="s">
        <v>59</v>
      </c>
      <c r="C48" s="36" t="n">
        <v>22</v>
      </c>
      <c r="D48" s="37" t="n">
        <v>33</v>
      </c>
      <c r="E48" s="20" t="n">
        <f>C48+D48</f>
        <v>55</v>
      </c>
      <c r="F48" s="22" t="n">
        <f>C48*600</f>
        <v>13200</v>
      </c>
      <c r="G48" s="22" t="n">
        <f>D48*312.5</f>
        <v>10312.5</v>
      </c>
      <c r="H48" s="22" t="n">
        <f>D48*350</f>
        <v>11550</v>
      </c>
      <c r="I48" s="22" t="n">
        <f>SUM(F48+G48+H48)</f>
        <v>35062.5</v>
      </c>
      <c r="J48" s="38"/>
      <c r="K48" s="38"/>
      <c r="L48" s="22" t="n">
        <f>I48+J48-K48</f>
        <v>35062.5</v>
      </c>
      <c r="O48" s="9"/>
    </row>
    <row r="49" s="39" customFormat="1" ht="30" customHeight="1">
      <c r="A49" s="29" t="n">
        <v>43</v>
      </c>
      <c r="B49" s="30" t="s">
        <v>60</v>
      </c>
      <c r="C49" s="36" t="n">
        <v>0</v>
      </c>
      <c r="D49" s="37" t="n">
        <v>5</v>
      </c>
      <c r="E49" s="20" t="n">
        <f>C49+D49</f>
        <v>5</v>
      </c>
      <c r="F49" s="22" t="n">
        <f>C49*600</f>
        <v>0</v>
      </c>
      <c r="G49" s="22" t="n">
        <f>D49*312.5</f>
        <v>1562.5</v>
      </c>
      <c r="H49" s="22" t="n">
        <f>D49*350</f>
        <v>1750</v>
      </c>
      <c r="I49" s="22" t="n">
        <f>SUM(F49+G49+H49)</f>
        <v>3312.5</v>
      </c>
      <c r="J49" s="38"/>
      <c r="K49" s="38"/>
      <c r="L49" s="22" t="n">
        <f>I49+J49-K49</f>
        <v>3312.5</v>
      </c>
      <c r="O49" s="9"/>
    </row>
    <row r="50" s="39" customFormat="1" ht="30" customHeight="1">
      <c r="A50" s="29" t="n">
        <v>44</v>
      </c>
      <c r="B50" s="30" t="s">
        <v>61</v>
      </c>
      <c r="C50" s="36" t="n">
        <v>8</v>
      </c>
      <c r="D50" s="37" t="n">
        <v>7</v>
      </c>
      <c r="E50" s="20" t="n">
        <f>C50+D50</f>
        <v>15</v>
      </c>
      <c r="F50" s="22" t="n">
        <f>C50*600</f>
        <v>4800</v>
      </c>
      <c r="G50" s="22" t="n">
        <f>D50*312.5</f>
        <v>2187.5</v>
      </c>
      <c r="H50" s="22" t="n">
        <f>D50*350</f>
        <v>2450</v>
      </c>
      <c r="I50" s="22" t="n">
        <f>SUM(F50+G50+H50)</f>
        <v>9437.5</v>
      </c>
      <c r="J50" s="38"/>
      <c r="K50" s="38"/>
      <c r="L50" s="22" t="n">
        <f>I50+J50-K50</f>
        <v>9437.5</v>
      </c>
      <c r="O50" s="9"/>
    </row>
    <row r="51" s="39" customFormat="1" ht="30" customHeight="1">
      <c r="A51" s="29" t="n">
        <v>45</v>
      </c>
      <c r="B51" s="30" t="s">
        <v>62</v>
      </c>
      <c r="C51" s="36" t="n">
        <v>15</v>
      </c>
      <c r="D51" s="37" t="n">
        <v>19</v>
      </c>
      <c r="E51" s="20" t="n">
        <f>C51+D51</f>
        <v>34</v>
      </c>
      <c r="F51" s="22" t="n">
        <f>C51*600</f>
        <v>9000</v>
      </c>
      <c r="G51" s="22" t="n">
        <f>D51*312.5</f>
        <v>5937.5</v>
      </c>
      <c r="H51" s="22" t="n">
        <f>D51*350</f>
        <v>6650</v>
      </c>
      <c r="I51" s="22" t="n">
        <f>SUM(F51+G51+H51)</f>
        <v>21587.5</v>
      </c>
      <c r="J51" s="38"/>
      <c r="K51" s="38"/>
      <c r="L51" s="22" t="n">
        <f>I51+J51-K51</f>
        <v>21587.5</v>
      </c>
      <c r="O51" s="9"/>
    </row>
    <row r="52" s="39" customFormat="1" ht="30" customHeight="1">
      <c r="A52" s="29" t="n">
        <v>46</v>
      </c>
      <c r="B52" s="30" t="s">
        <v>63</v>
      </c>
      <c r="C52" s="36" t="n">
        <v>13</v>
      </c>
      <c r="D52" s="37" t="n">
        <v>12</v>
      </c>
      <c r="E52" s="20" t="n">
        <f>C52+D52</f>
        <v>25</v>
      </c>
      <c r="F52" s="22" t="n">
        <f>C52*600</f>
        <v>7800</v>
      </c>
      <c r="G52" s="22" t="n">
        <f>D52*312.5</f>
        <v>3750</v>
      </c>
      <c r="H52" s="22" t="n">
        <f>D52*350</f>
        <v>4200</v>
      </c>
      <c r="I52" s="22" t="n">
        <f>SUM(F52+G52+H52)</f>
        <v>15750</v>
      </c>
      <c r="J52" s="38"/>
      <c r="K52" s="38"/>
      <c r="L52" s="22" t="n">
        <f>I52+J52-K52</f>
        <v>15750</v>
      </c>
      <c r="O52" s="9"/>
    </row>
    <row r="53" s="39" customFormat="1" ht="30" customHeight="1">
      <c r="A53" s="29" t="n">
        <v>47</v>
      </c>
      <c r="B53" s="30" t="s">
        <v>64</v>
      </c>
      <c r="C53" s="36" t="n">
        <v>0</v>
      </c>
      <c r="D53" s="37" t="n">
        <v>4</v>
      </c>
      <c r="E53" s="20" t="n">
        <f>C53+D53</f>
        <v>4</v>
      </c>
      <c r="F53" s="22" t="n">
        <f>C53*600</f>
        <v>0</v>
      </c>
      <c r="G53" s="22" t="n">
        <f>D53*312.5</f>
        <v>1250</v>
      </c>
      <c r="H53" s="22" t="n">
        <f>D53*350</f>
        <v>1400</v>
      </c>
      <c r="I53" s="22" t="n">
        <f>SUM(F53+G53+H53)</f>
        <v>2650</v>
      </c>
      <c r="J53" s="38"/>
      <c r="K53" s="38"/>
      <c r="L53" s="22" t="n">
        <f>I53+J53-K53</f>
        <v>2650</v>
      </c>
      <c r="O53" s="9"/>
    </row>
    <row r="54" s="39" customFormat="1" ht="30" customHeight="1">
      <c r="A54" s="29" t="n">
        <v>48</v>
      </c>
      <c r="B54" s="30" t="s">
        <v>65</v>
      </c>
      <c r="C54" s="36" t="n">
        <v>0</v>
      </c>
      <c r="D54" s="37" t="n">
        <v>3</v>
      </c>
      <c r="E54" s="20" t="n">
        <f>C54+D54</f>
        <v>3</v>
      </c>
      <c r="F54" s="22" t="n">
        <f>C54*600</f>
        <v>0</v>
      </c>
      <c r="G54" s="22" t="n">
        <f>D54*312.5</f>
        <v>937.5</v>
      </c>
      <c r="H54" s="22" t="n">
        <f>D54*350</f>
        <v>1050</v>
      </c>
      <c r="I54" s="22" t="n">
        <f>SUM(F54+G54+H54)</f>
        <v>1987.5</v>
      </c>
      <c r="J54" s="38"/>
      <c r="K54" s="38"/>
      <c r="L54" s="22" t="n">
        <f>I54+J54-K54</f>
        <v>1987.5</v>
      </c>
      <c r="O54" s="9"/>
    </row>
    <row r="55" s="39" customFormat="1" ht="30" customHeight="1">
      <c r="A55" s="29" t="n">
        <v>49</v>
      </c>
      <c r="B55" s="30" t="s">
        <v>66</v>
      </c>
      <c r="C55" s="36" t="n">
        <v>11</v>
      </c>
      <c r="D55" s="37" t="n">
        <v>20</v>
      </c>
      <c r="E55" s="20" t="n">
        <f>C55+D55</f>
        <v>31</v>
      </c>
      <c r="F55" s="22" t="n">
        <f>C55*600</f>
        <v>6600</v>
      </c>
      <c r="G55" s="22" t="n">
        <f>D55*312.5</f>
        <v>6250</v>
      </c>
      <c r="H55" s="22" t="n">
        <f>D55*350</f>
        <v>7000</v>
      </c>
      <c r="I55" s="22" t="n">
        <f>SUM(F55+G55+H55)</f>
        <v>19850</v>
      </c>
      <c r="J55" s="38"/>
      <c r="K55" s="38"/>
      <c r="L55" s="22" t="n">
        <f>I55+J55-K55</f>
        <v>19850</v>
      </c>
      <c r="O55" s="9"/>
    </row>
    <row r="56" s="39" customFormat="1" ht="30" customHeight="1">
      <c r="A56" s="29" t="n">
        <v>50</v>
      </c>
      <c r="B56" s="30" t="s">
        <v>67</v>
      </c>
      <c r="C56" s="36" t="n">
        <v>0</v>
      </c>
      <c r="D56" s="37" t="n">
        <v>1</v>
      </c>
      <c r="E56" s="20" t="n">
        <f>C56+D56</f>
        <v>1</v>
      </c>
      <c r="F56" s="22" t="n">
        <f>C56*600</f>
        <v>0</v>
      </c>
      <c r="G56" s="22" t="n">
        <f>D56*312.5</f>
        <v>312.5</v>
      </c>
      <c r="H56" s="22" t="n">
        <f>D56*350</f>
        <v>350</v>
      </c>
      <c r="I56" s="22" t="n">
        <f>SUM(F56+G56+H56)</f>
        <v>662.5</v>
      </c>
      <c r="J56" s="38"/>
      <c r="K56" s="38"/>
      <c r="L56" s="22" t="n">
        <f>I56+J56-K56</f>
        <v>662.5</v>
      </c>
      <c r="O56" s="9"/>
    </row>
    <row r="57" s="39" customFormat="1" ht="30" customHeight="1">
      <c r="A57" s="29" t="n">
        <v>51</v>
      </c>
      <c r="B57" s="30" t="s">
        <v>68</v>
      </c>
      <c r="C57" s="36" t="n">
        <v>6</v>
      </c>
      <c r="D57" s="37" t="n">
        <v>13</v>
      </c>
      <c r="E57" s="20" t="n">
        <f>C57+D57</f>
        <v>19</v>
      </c>
      <c r="F57" s="22" t="n">
        <f>C57*600</f>
        <v>3600</v>
      </c>
      <c r="G57" s="22" t="n">
        <f>D57*312.5</f>
        <v>4062.5</v>
      </c>
      <c r="H57" s="22" t="n">
        <f>D57*350</f>
        <v>4550</v>
      </c>
      <c r="I57" s="22" t="n">
        <f>SUM(F57+G57+H57)</f>
        <v>12212.5</v>
      </c>
      <c r="J57" s="38"/>
      <c r="K57" s="38"/>
      <c r="L57" s="22" t="n">
        <f>I57+J57-K57</f>
        <v>12212.5</v>
      </c>
      <c r="O57" s="9"/>
    </row>
    <row r="58" s="39" customFormat="1" ht="30" customHeight="1">
      <c r="A58" s="29" t="n">
        <v>52</v>
      </c>
      <c r="B58" s="30" t="s">
        <v>69</v>
      </c>
      <c r="C58" s="36" t="n">
        <v>8</v>
      </c>
      <c r="D58" s="37" t="n">
        <v>8</v>
      </c>
      <c r="E58" s="20" t="n">
        <f>C58+D58</f>
        <v>16</v>
      </c>
      <c r="F58" s="22" t="n">
        <f>C58*600</f>
        <v>4800</v>
      </c>
      <c r="G58" s="22" t="n">
        <f>D58*312.5</f>
        <v>2500</v>
      </c>
      <c r="H58" s="22" t="n">
        <f>D58*350</f>
        <v>2800</v>
      </c>
      <c r="I58" s="22" t="n">
        <f>SUM(F58+G58+H58)</f>
        <v>10100</v>
      </c>
      <c r="J58" s="38"/>
      <c r="K58" s="38"/>
      <c r="L58" s="22" t="n">
        <f>I58+J58-K58</f>
        <v>10100</v>
      </c>
      <c r="O58" s="9"/>
    </row>
  </sheetData>
  <mergeCells count="14">
    <mergeCell ref="G4:H4"/>
    <mergeCell ref="B2:B5"/>
    <mergeCell ref="M2:M4"/>
    <mergeCell ref="I4:I5"/>
    <mergeCell ref="A1:M1"/>
    <mergeCell ref="A2:A5"/>
    <mergeCell ref="D3:D5"/>
    <mergeCell ref="C2:E2"/>
    <mergeCell ref="K2:K5"/>
    <mergeCell ref="L2:L5"/>
    <mergeCell ref="E3:E5"/>
    <mergeCell ref="F2:I3"/>
    <mergeCell ref="J2:J5"/>
    <mergeCell ref="C3:C5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9" defaultRowHeight="30" customHeight="1"/>
  <cols>
    <col min="1" max="1" width="5.666015625" customWidth="1" style="39"/>
    <col min="2" max="2" width="39.3310546875" customWidth="1" style="7"/>
    <col min="3" max="3" width="6.498046875" customWidth="1" style="39"/>
    <col min="4" max="4" width="8.4990234375" customWidth="1" style="8"/>
    <col min="5" max="5" width="6.9990234375" customWidth="1" style="8"/>
    <col min="6" max="6" width="13.6640625" customWidth="1" style="8"/>
    <col min="7" max="7" width="10.5" customWidth="1" style="8"/>
    <col min="8" max="8" width="10.6640625" customWidth="1" style="8"/>
    <col min="9" max="9" width="10.166015625" customWidth="1" style="8"/>
    <col min="10" max="10" width="7.166015625" customWidth="1" style="8"/>
    <col min="11" max="11" width="6.498046875" customWidth="1" style="8"/>
    <col min="12" max="12" width="10.998046875" customWidth="1" style="8"/>
    <col min="13" max="13" width="8.666015625" hidden="1" customWidth="1" style="39"/>
    <col min="14" max="14" width="10.3330078125" style="39"/>
    <col min="15" max="15" width="14.1650390625" customWidth="1" style="9"/>
    <col min="16" max="40" width="9" style="39"/>
  </cols>
  <sheetData>
    <row r="1" s="39" customFormat="1" ht="42" customHeight="1">
      <c r="A1" s="10" t="s">
        <v>70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O1" s="9"/>
    </row>
    <row r="2" s="5" customFormat="1" ht="29.25" customHeight="1">
      <c r="A2" s="11" t="s">
        <v>1</v>
      </c>
      <c r="B2" s="12" t="s">
        <v>2</v>
      </c>
      <c r="C2" s="13" t="s">
        <v>3</v>
      </c>
      <c r="D2" s="13"/>
      <c r="E2" s="13"/>
      <c r="F2" s="13" t="s">
        <v>4</v>
      </c>
      <c r="G2" s="13"/>
      <c r="H2" s="13"/>
      <c r="I2" s="13"/>
      <c r="J2" s="45" t="s">
        <v>5</v>
      </c>
      <c r="K2" s="46" t="s">
        <v>6</v>
      </c>
      <c r="L2" s="13" t="s">
        <v>7</v>
      </c>
      <c r="M2" s="14"/>
    </row>
    <row r="3" s="5" customFormat="1" ht="29.25" customHeight="1" hidden="1">
      <c r="A3" s="11"/>
      <c r="B3" s="12"/>
      <c r="C3" s="15" t="s">
        <v>8</v>
      </c>
      <c r="D3" s="13" t="s">
        <v>9</v>
      </c>
      <c r="E3" s="13" t="s">
        <v>10</v>
      </c>
      <c r="F3" s="13"/>
      <c r="G3" s="13"/>
      <c r="H3" s="13"/>
      <c r="I3" s="13"/>
      <c r="J3" s="13"/>
      <c r="K3" s="13"/>
      <c r="L3" s="13"/>
      <c r="M3" s="14"/>
    </row>
    <row r="4" s="5" customFormat="1" ht="28" customHeight="1">
      <c r="A4" s="11"/>
      <c r="B4" s="12"/>
      <c r="C4" s="15"/>
      <c r="D4" s="13"/>
      <c r="E4" s="13"/>
      <c r="F4" s="11" t="s">
        <v>11</v>
      </c>
      <c r="G4" s="16" t="s">
        <v>12</v>
      </c>
      <c r="H4" s="17"/>
      <c r="I4" s="18" t="s">
        <v>13</v>
      </c>
      <c r="J4" s="13"/>
      <c r="K4" s="13"/>
      <c r="L4" s="13"/>
      <c r="M4" s="14"/>
    </row>
    <row r="5" s="5" customFormat="1" ht="29.25" customHeight="1">
      <c r="A5" s="11"/>
      <c r="B5" s="12"/>
      <c r="C5" s="15"/>
      <c r="D5" s="13"/>
      <c r="E5" s="13"/>
      <c r="F5" s="47" t="s">
        <v>14</v>
      </c>
      <c r="G5" s="48" t="s">
        <v>14</v>
      </c>
      <c r="H5" s="49" t="s">
        <v>15</v>
      </c>
      <c r="I5" s="19"/>
      <c r="J5" s="13"/>
      <c r="K5" s="13"/>
      <c r="L5" s="13"/>
      <c r="M5" s="14"/>
    </row>
    <row r="6" s="6" customFormat="1" ht="27" customHeight="1">
      <c r="A6" s="20" t="s">
        <v>16</v>
      </c>
      <c r="B6" s="21" t="s">
        <v>17</v>
      </c>
      <c r="C6" s="22" t="n">
        <f>SUM(C7:C30)</f>
        <v>265</v>
      </c>
      <c r="D6" s="22" t="n">
        <f>SUM(D7:D30)</f>
        <v>920</v>
      </c>
      <c r="E6" s="22" t="n">
        <f>SUM(E7:E30)</f>
        <v>1185</v>
      </c>
      <c r="F6" s="22" t="n">
        <f>SUM(F7:F30)</f>
        <v>185500</v>
      </c>
      <c r="G6" s="22" t="n">
        <f>SUM(G7:G30)</f>
        <v>345000</v>
      </c>
      <c r="H6" s="22" t="n">
        <f>SUM(H7:H30)</f>
        <v>448500</v>
      </c>
      <c r="I6" s="22" t="n">
        <f>F6+G6+H6</f>
        <v>979000</v>
      </c>
      <c r="J6" s="22"/>
      <c r="K6" s="22"/>
      <c r="L6" s="22" t="n">
        <f>I6</f>
        <v>979000</v>
      </c>
      <c r="M6" s="23"/>
    </row>
    <row r="7" s="39" customFormat="1" ht="27" customHeight="1">
      <c r="A7" s="24" t="n">
        <v>1</v>
      </c>
      <c r="B7" s="25" t="s">
        <v>71</v>
      </c>
      <c r="C7" s="26" t="n">
        <v>6</v>
      </c>
      <c r="D7" s="26" t="n">
        <v>68</v>
      </c>
      <c r="E7" s="22" t="n">
        <f>C7+D7</f>
        <v>74</v>
      </c>
      <c r="F7" s="22" t="n">
        <f>C7*700</f>
        <v>4200</v>
      </c>
      <c r="G7" s="22" t="n">
        <f>D7*375</f>
        <v>25500</v>
      </c>
      <c r="H7" s="22" t="n">
        <f>D7*487.5</f>
        <v>33150</v>
      </c>
      <c r="I7" s="22" t="n">
        <f>F7+G7+H7</f>
        <v>62850</v>
      </c>
      <c r="J7" s="26"/>
      <c r="K7" s="26"/>
      <c r="L7" s="22" t="n">
        <f>I7</f>
        <v>62850</v>
      </c>
      <c r="O7" s="9"/>
    </row>
    <row r="8" s="39" customFormat="1" ht="27" customHeight="1">
      <c r="A8" s="24" t="n">
        <v>2</v>
      </c>
      <c r="B8" s="25" t="s">
        <v>72</v>
      </c>
      <c r="C8" s="26" t="n">
        <v>8</v>
      </c>
      <c r="D8" s="26" t="n">
        <v>43</v>
      </c>
      <c r="E8" s="22" t="n">
        <f>C8+D8</f>
        <v>51</v>
      </c>
      <c r="F8" s="22" t="n">
        <f>C8*700</f>
        <v>5600</v>
      </c>
      <c r="G8" s="22" t="n">
        <f>D8*375</f>
        <v>16125</v>
      </c>
      <c r="H8" s="22" t="n">
        <f>D8*487.5</f>
        <v>20962.5</v>
      </c>
      <c r="I8" s="22" t="n">
        <f>F8+G8+H8</f>
        <v>42687.5</v>
      </c>
      <c r="J8" s="26"/>
      <c r="K8" s="26"/>
      <c r="L8" s="22" t="n">
        <f>I8</f>
        <v>42687.5</v>
      </c>
      <c r="O8" s="9"/>
    </row>
    <row r="9" s="39" customFormat="1" ht="27" customHeight="1">
      <c r="A9" s="24" t="n">
        <v>3</v>
      </c>
      <c r="B9" s="25" t="s">
        <v>73</v>
      </c>
      <c r="C9" s="26" t="n">
        <v>22</v>
      </c>
      <c r="D9" s="26" t="n">
        <v>37</v>
      </c>
      <c r="E9" s="22" t="n">
        <f>C9+D9</f>
        <v>59</v>
      </c>
      <c r="F9" s="22" t="n">
        <f>C9*700</f>
        <v>15400</v>
      </c>
      <c r="G9" s="22" t="n">
        <f>D9*375</f>
        <v>13875</v>
      </c>
      <c r="H9" s="22" t="n">
        <f>D9*487.5</f>
        <v>18037.5</v>
      </c>
      <c r="I9" s="22" t="n">
        <f>F9+G9+H9</f>
        <v>47312.5</v>
      </c>
      <c r="J9" s="26"/>
      <c r="K9" s="26"/>
      <c r="L9" s="22" t="n">
        <f>I9</f>
        <v>47312.5</v>
      </c>
      <c r="O9" s="9"/>
    </row>
    <row r="10" s="39" customFormat="1" ht="27" customHeight="1">
      <c r="A10" s="24" t="n">
        <v>4</v>
      </c>
      <c r="B10" s="25" t="s">
        <v>74</v>
      </c>
      <c r="C10" s="26" t="n">
        <v>14</v>
      </c>
      <c r="D10" s="26" t="n">
        <v>65</v>
      </c>
      <c r="E10" s="22" t="n">
        <f>C10+D10</f>
        <v>79</v>
      </c>
      <c r="F10" s="22" t="n">
        <f>C10*700</f>
        <v>9800</v>
      </c>
      <c r="G10" s="22" t="n">
        <f>D10*375</f>
        <v>24375</v>
      </c>
      <c r="H10" s="22" t="n">
        <f>D10*487.5</f>
        <v>31687.5</v>
      </c>
      <c r="I10" s="22" t="n">
        <f>F10+G10+H10</f>
        <v>65862.5</v>
      </c>
      <c r="J10" s="26"/>
      <c r="K10" s="26"/>
      <c r="L10" s="22" t="n">
        <f>I10</f>
        <v>65862.5</v>
      </c>
      <c r="O10" s="9"/>
    </row>
    <row r="11" s="39" customFormat="1" ht="27" customHeight="1">
      <c r="A11" s="24" t="n">
        <v>5</v>
      </c>
      <c r="B11" s="25" t="s">
        <v>75</v>
      </c>
      <c r="C11" s="26" t="n">
        <v>8</v>
      </c>
      <c r="D11" s="26" t="n">
        <v>79</v>
      </c>
      <c r="E11" s="22" t="n">
        <f>C11+D11</f>
        <v>87</v>
      </c>
      <c r="F11" s="22" t="n">
        <f>C11*700</f>
        <v>5600</v>
      </c>
      <c r="G11" s="22" t="n">
        <f>D11*375</f>
        <v>29625</v>
      </c>
      <c r="H11" s="22" t="n">
        <f>D11*487.5</f>
        <v>38512.5</v>
      </c>
      <c r="I11" s="22" t="n">
        <f>F11+G11+H11</f>
        <v>73737.5</v>
      </c>
      <c r="J11" s="26"/>
      <c r="K11" s="26"/>
      <c r="L11" s="22" t="n">
        <f>I11</f>
        <v>73737.5</v>
      </c>
      <c r="O11" s="9"/>
    </row>
    <row r="12" s="39" customFormat="1" ht="27" customHeight="1">
      <c r="A12" s="24" t="n">
        <v>6</v>
      </c>
      <c r="B12" s="25" t="s">
        <v>76</v>
      </c>
      <c r="C12" s="26" t="n">
        <v>28</v>
      </c>
      <c r="D12" s="26" t="n">
        <v>93</v>
      </c>
      <c r="E12" s="22" t="n">
        <f>C12+D12</f>
        <v>121</v>
      </c>
      <c r="F12" s="22" t="n">
        <f>C12*700</f>
        <v>19600</v>
      </c>
      <c r="G12" s="22" t="n">
        <f>D12*375</f>
        <v>34875</v>
      </c>
      <c r="H12" s="22" t="n">
        <f>D12*487.5</f>
        <v>45337.5</v>
      </c>
      <c r="I12" s="22" t="n">
        <f>F12+G12+H12</f>
        <v>99812.5</v>
      </c>
      <c r="J12" s="26"/>
      <c r="K12" s="26"/>
      <c r="L12" s="22" t="n">
        <f>I12</f>
        <v>99812.5</v>
      </c>
      <c r="O12" s="9"/>
    </row>
    <row r="13" s="39" customFormat="1" ht="27" customHeight="1">
      <c r="A13" s="24" t="n">
        <v>7</v>
      </c>
      <c r="B13" s="25" t="s">
        <v>77</v>
      </c>
      <c r="C13" s="26" t="n">
        <v>1</v>
      </c>
      <c r="D13" s="26" t="n">
        <v>28</v>
      </c>
      <c r="E13" s="22" t="n">
        <f>C13+D13</f>
        <v>29</v>
      </c>
      <c r="F13" s="22" t="n">
        <f>C13*700</f>
        <v>700</v>
      </c>
      <c r="G13" s="22" t="n">
        <f>D13*375</f>
        <v>10500</v>
      </c>
      <c r="H13" s="22" t="n">
        <f>D13*487.5</f>
        <v>13650</v>
      </c>
      <c r="I13" s="22" t="n">
        <f>F13+G13+H13</f>
        <v>24850</v>
      </c>
      <c r="J13" s="26"/>
      <c r="K13" s="26"/>
      <c r="L13" s="22" t="n">
        <f>I13</f>
        <v>24850</v>
      </c>
      <c r="O13" s="9"/>
    </row>
    <row r="14" s="39" customFormat="1" ht="27" customHeight="1">
      <c r="A14" s="24" t="n">
        <v>8</v>
      </c>
      <c r="B14" s="25" t="s">
        <v>18</v>
      </c>
      <c r="C14" s="26" t="n">
        <v>10</v>
      </c>
      <c r="D14" s="26" t="n">
        <v>24</v>
      </c>
      <c r="E14" s="22" t="n">
        <f>C14+D14</f>
        <v>34</v>
      </c>
      <c r="F14" s="22" t="n">
        <f>C14*700</f>
        <v>7000</v>
      </c>
      <c r="G14" s="22" t="n">
        <f>D14*375</f>
        <v>9000</v>
      </c>
      <c r="H14" s="22" t="n">
        <f>D14*487.5</f>
        <v>11700</v>
      </c>
      <c r="I14" s="22" t="n">
        <f>F14+G14+H14</f>
        <v>27700</v>
      </c>
      <c r="J14" s="26"/>
      <c r="K14" s="26"/>
      <c r="L14" s="22" t="n">
        <f>I14</f>
        <v>27700</v>
      </c>
      <c r="O14" s="9"/>
    </row>
    <row r="15" s="39" customFormat="1" ht="27" customHeight="1">
      <c r="A15" s="24" t="n">
        <v>9</v>
      </c>
      <c r="B15" s="25" t="s">
        <v>19</v>
      </c>
      <c r="C15" s="26" t="n">
        <v>32</v>
      </c>
      <c r="D15" s="26" t="n">
        <v>52</v>
      </c>
      <c r="E15" s="22" t="n">
        <f>C15+D15</f>
        <v>84</v>
      </c>
      <c r="F15" s="22" t="n">
        <f>C15*700</f>
        <v>22400</v>
      </c>
      <c r="G15" s="22" t="n">
        <f>D15*375</f>
        <v>19500</v>
      </c>
      <c r="H15" s="22" t="n">
        <f>D15*487.5</f>
        <v>25350</v>
      </c>
      <c r="I15" s="22" t="n">
        <f>F15+G15+H15</f>
        <v>67250</v>
      </c>
      <c r="J15" s="26"/>
      <c r="K15" s="26"/>
      <c r="L15" s="22" t="n">
        <f>I15</f>
        <v>67250</v>
      </c>
      <c r="O15" s="9"/>
    </row>
    <row r="16" s="39" customFormat="1" ht="27" customHeight="1">
      <c r="A16" s="24" t="n">
        <v>10</v>
      </c>
      <c r="B16" s="25" t="s">
        <v>20</v>
      </c>
      <c r="C16" s="26" t="n">
        <v>6</v>
      </c>
      <c r="D16" s="26" t="n">
        <v>9</v>
      </c>
      <c r="E16" s="22" t="n">
        <f>C16+D16</f>
        <v>15</v>
      </c>
      <c r="F16" s="22" t="n">
        <f>C16*700</f>
        <v>4200</v>
      </c>
      <c r="G16" s="22" t="n">
        <f>D16*375</f>
        <v>3375</v>
      </c>
      <c r="H16" s="22" t="n">
        <f>D16*487.5</f>
        <v>4387.5</v>
      </c>
      <c r="I16" s="22" t="n">
        <f>F16+G16+H16</f>
        <v>11962.5</v>
      </c>
      <c r="J16" s="26"/>
      <c r="K16" s="26"/>
      <c r="L16" s="22" t="n">
        <f>I16</f>
        <v>11962.5</v>
      </c>
      <c r="O16" s="9"/>
    </row>
    <row r="17" s="39" customFormat="1" ht="27" customHeight="1">
      <c r="A17" s="24" t="n">
        <v>11</v>
      </c>
      <c r="B17" s="25" t="s">
        <v>78</v>
      </c>
      <c r="C17" s="26" t="n">
        <v>19</v>
      </c>
      <c r="D17" s="26" t="n">
        <v>82</v>
      </c>
      <c r="E17" s="22" t="n">
        <f>C17+D17</f>
        <v>101</v>
      </c>
      <c r="F17" s="22" t="n">
        <f>C17*700</f>
        <v>13300</v>
      </c>
      <c r="G17" s="22" t="n">
        <f>D17*375</f>
        <v>30750</v>
      </c>
      <c r="H17" s="22" t="n">
        <f>D17*487.5</f>
        <v>39975</v>
      </c>
      <c r="I17" s="22" t="n">
        <f>F17+G17+H17</f>
        <v>84025</v>
      </c>
      <c r="J17" s="26"/>
      <c r="K17" s="26"/>
      <c r="L17" s="22" t="n">
        <f>I17</f>
        <v>84025</v>
      </c>
      <c r="O17" s="9"/>
    </row>
    <row r="18" s="39" customFormat="1" ht="27" customHeight="1">
      <c r="A18" s="24" t="n">
        <v>12</v>
      </c>
      <c r="B18" s="25" t="s">
        <v>79</v>
      </c>
      <c r="C18" s="26" t="n">
        <v>5</v>
      </c>
      <c r="D18" s="26" t="n">
        <v>17</v>
      </c>
      <c r="E18" s="22" t="n">
        <f>C18+D18</f>
        <v>22</v>
      </c>
      <c r="F18" s="22" t="n">
        <f>C18*700</f>
        <v>3500</v>
      </c>
      <c r="G18" s="22" t="n">
        <f>D18*375</f>
        <v>6375</v>
      </c>
      <c r="H18" s="22" t="n">
        <f>D18*487.5</f>
        <v>8287.5</v>
      </c>
      <c r="I18" s="22" t="n">
        <f>F18+G18+H18</f>
        <v>18162.5</v>
      </c>
      <c r="J18" s="26"/>
      <c r="K18" s="26"/>
      <c r="L18" s="22" t="n">
        <f>I18</f>
        <v>18162.5</v>
      </c>
      <c r="O18" s="9"/>
    </row>
    <row r="19" s="39" customFormat="1" ht="27" customHeight="1">
      <c r="A19" s="24" t="n">
        <v>13</v>
      </c>
      <c r="B19" s="25" t="s">
        <v>80</v>
      </c>
      <c r="C19" s="26" t="n">
        <v>6</v>
      </c>
      <c r="D19" s="26" t="n">
        <v>33</v>
      </c>
      <c r="E19" s="22" t="n">
        <f>C19+D19</f>
        <v>39</v>
      </c>
      <c r="F19" s="22" t="n">
        <f>C19*700</f>
        <v>4200</v>
      </c>
      <c r="G19" s="22" t="n">
        <f>D19*375</f>
        <v>12375</v>
      </c>
      <c r="H19" s="22" t="n">
        <f>D19*487.5</f>
        <v>16087.5</v>
      </c>
      <c r="I19" s="22" t="n">
        <f>F19+G19+H19</f>
        <v>32662.5</v>
      </c>
      <c r="J19" s="26"/>
      <c r="K19" s="26"/>
      <c r="L19" s="22" t="n">
        <f>I19</f>
        <v>32662.5</v>
      </c>
      <c r="O19" s="9"/>
    </row>
    <row r="20" s="39" customFormat="1" ht="27" customHeight="1">
      <c r="A20" s="24" t="n">
        <v>14</v>
      </c>
      <c r="B20" s="25" t="s">
        <v>81</v>
      </c>
      <c r="C20" s="26" t="n">
        <v>8</v>
      </c>
      <c r="D20" s="26" t="n">
        <v>14</v>
      </c>
      <c r="E20" s="22" t="n">
        <f>C20+D20</f>
        <v>22</v>
      </c>
      <c r="F20" s="22" t="n">
        <f>C20*700</f>
        <v>5600</v>
      </c>
      <c r="G20" s="22" t="n">
        <f>D20*375</f>
        <v>5250</v>
      </c>
      <c r="H20" s="22" t="n">
        <f>D20*487.5</f>
        <v>6825</v>
      </c>
      <c r="I20" s="22" t="n">
        <f>F20+G20+H20</f>
        <v>17675</v>
      </c>
      <c r="J20" s="26"/>
      <c r="K20" s="26"/>
      <c r="L20" s="22" t="n">
        <f>I20</f>
        <v>17675</v>
      </c>
      <c r="O20" s="9"/>
    </row>
    <row r="21" s="39" customFormat="1" ht="27" customHeight="1">
      <c r="A21" s="24" t="n">
        <v>15</v>
      </c>
      <c r="B21" s="25" t="s">
        <v>82</v>
      </c>
      <c r="C21" s="26" t="n">
        <v>0</v>
      </c>
      <c r="D21" s="26" t="n">
        <v>10</v>
      </c>
      <c r="E21" s="22" t="n">
        <f>C21+D21</f>
        <v>10</v>
      </c>
      <c r="F21" s="22" t="n">
        <f>C21*700</f>
        <v>0</v>
      </c>
      <c r="G21" s="22" t="n">
        <f>D21*375</f>
        <v>3750</v>
      </c>
      <c r="H21" s="22" t="n">
        <f>D21*487.5</f>
        <v>4875</v>
      </c>
      <c r="I21" s="22" t="n">
        <f>F21+G21+H21</f>
        <v>8625</v>
      </c>
      <c r="J21" s="26"/>
      <c r="K21" s="26"/>
      <c r="L21" s="22" t="n">
        <f>I21</f>
        <v>8625</v>
      </c>
      <c r="O21" s="9"/>
    </row>
    <row r="22" s="39" customFormat="1" ht="27" customHeight="1">
      <c r="A22" s="24" t="n">
        <v>16</v>
      </c>
      <c r="B22" s="25" t="s">
        <v>21</v>
      </c>
      <c r="C22" s="26" t="n">
        <v>0</v>
      </c>
      <c r="D22" s="26" t="n">
        <v>26</v>
      </c>
      <c r="E22" s="22" t="n">
        <f>C22+D22</f>
        <v>26</v>
      </c>
      <c r="F22" s="22" t="n">
        <f>C22*700</f>
        <v>0</v>
      </c>
      <c r="G22" s="22" t="n">
        <f>D22*375</f>
        <v>9750</v>
      </c>
      <c r="H22" s="22" t="n">
        <f>D22*487.5</f>
        <v>12675</v>
      </c>
      <c r="I22" s="22" t="n">
        <f>F22+G22+H22</f>
        <v>22425</v>
      </c>
      <c r="J22" s="26"/>
      <c r="K22" s="26"/>
      <c r="L22" s="22" t="n">
        <f>I22</f>
        <v>22425</v>
      </c>
      <c r="O22" s="9"/>
    </row>
    <row r="23" s="39" customFormat="1" ht="27" customHeight="1">
      <c r="A23" s="24" t="n">
        <v>17</v>
      </c>
      <c r="B23" s="25" t="s">
        <v>38</v>
      </c>
      <c r="C23" s="26" t="n">
        <v>5</v>
      </c>
      <c r="D23" s="26" t="n">
        <v>12</v>
      </c>
      <c r="E23" s="22" t="n">
        <f>C23+D23</f>
        <v>17</v>
      </c>
      <c r="F23" s="22" t="n">
        <f>C23*700</f>
        <v>3500</v>
      </c>
      <c r="G23" s="22" t="n">
        <f>D23*375</f>
        <v>4500</v>
      </c>
      <c r="H23" s="22" t="n">
        <f>D23*487.5</f>
        <v>5850</v>
      </c>
      <c r="I23" s="22" t="n">
        <f>F23+G23+H23</f>
        <v>13850</v>
      </c>
      <c r="J23" s="26"/>
      <c r="K23" s="26"/>
      <c r="L23" s="22" t="n">
        <f>I23</f>
        <v>13850</v>
      </c>
      <c r="O23" s="9"/>
    </row>
    <row r="24" s="39" customFormat="1" ht="27" customHeight="1">
      <c r="A24" s="24" t="n">
        <v>18</v>
      </c>
      <c r="B24" s="25" t="s">
        <v>50</v>
      </c>
      <c r="C24" s="26" t="n">
        <v>5</v>
      </c>
      <c r="D24" s="26" t="n">
        <v>42</v>
      </c>
      <c r="E24" s="22" t="n">
        <f>C24+D24</f>
        <v>47</v>
      </c>
      <c r="F24" s="22" t="n">
        <f>C24*700</f>
        <v>3500</v>
      </c>
      <c r="G24" s="22" t="n">
        <f>D24*375</f>
        <v>15750</v>
      </c>
      <c r="H24" s="22" t="n">
        <f>D24*487.5</f>
        <v>20475</v>
      </c>
      <c r="I24" s="22" t="n">
        <f>F24+G24+H24</f>
        <v>39725</v>
      </c>
      <c r="J24" s="26"/>
      <c r="K24" s="26"/>
      <c r="L24" s="22" t="n">
        <f>I24</f>
        <v>39725</v>
      </c>
      <c r="O24" s="9"/>
    </row>
    <row r="25" ht="27" customHeight="1">
      <c r="A25" s="24" t="n">
        <v>19</v>
      </c>
      <c r="B25" s="25" t="s">
        <v>54</v>
      </c>
      <c r="C25" s="26" t="n">
        <v>17</v>
      </c>
      <c r="D25" s="26" t="n">
        <v>31</v>
      </c>
      <c r="E25" s="22" t="n">
        <f>C25+D25</f>
        <v>48</v>
      </c>
      <c r="F25" s="22" t="n">
        <f>C25*700</f>
        <v>11900</v>
      </c>
      <c r="G25" s="22" t="n">
        <f>D25*375</f>
        <v>11625</v>
      </c>
      <c r="H25" s="22" t="n">
        <f>D25*487.5</f>
        <v>15112.5</v>
      </c>
      <c r="I25" s="22" t="n">
        <f>F25+G25+H25</f>
        <v>38637.5</v>
      </c>
      <c r="J25" s="26"/>
      <c r="K25" s="26"/>
      <c r="L25" s="22" t="n">
        <f>I25</f>
        <v>38637.5</v>
      </c>
    </row>
    <row r="26" ht="27" customHeight="1">
      <c r="A26" s="24" t="n">
        <v>20</v>
      </c>
      <c r="B26" s="25" t="s">
        <v>83</v>
      </c>
      <c r="C26" s="26" t="n">
        <v>10</v>
      </c>
      <c r="D26" s="26" t="n">
        <v>42</v>
      </c>
      <c r="E26" s="22" t="n">
        <f>C26+D26</f>
        <v>52</v>
      </c>
      <c r="F26" s="22" t="n">
        <f>C26*700</f>
        <v>7000</v>
      </c>
      <c r="G26" s="22" t="n">
        <f>D26*375</f>
        <v>15750</v>
      </c>
      <c r="H26" s="22" t="n">
        <f>D26*487.5</f>
        <v>20475</v>
      </c>
      <c r="I26" s="22" t="n">
        <f>F26+G26+H26</f>
        <v>43225</v>
      </c>
      <c r="J26" s="26"/>
      <c r="K26" s="26"/>
      <c r="L26" s="22" t="n">
        <f>I26</f>
        <v>43225</v>
      </c>
    </row>
    <row r="27" ht="27" customHeight="1">
      <c r="A27" s="24" t="n">
        <v>21</v>
      </c>
      <c r="B27" s="25" t="s">
        <v>84</v>
      </c>
      <c r="C27" s="26" t="n">
        <v>28</v>
      </c>
      <c r="D27" s="26" t="n">
        <v>57</v>
      </c>
      <c r="E27" s="22" t="n">
        <f>C27+D27</f>
        <v>85</v>
      </c>
      <c r="F27" s="22" t="n">
        <f>C27*700</f>
        <v>19600</v>
      </c>
      <c r="G27" s="22" t="n">
        <f>D27*375</f>
        <v>21375</v>
      </c>
      <c r="H27" s="22" t="n">
        <f>D27*487.5</f>
        <v>27787.5</v>
      </c>
      <c r="I27" s="22" t="n">
        <f>F27+G27+H27</f>
        <v>68762.5</v>
      </c>
      <c r="J27" s="26"/>
      <c r="K27" s="26"/>
      <c r="L27" s="22" t="n">
        <f>I27</f>
        <v>68762.5</v>
      </c>
    </row>
    <row r="28" ht="27" customHeight="1">
      <c r="A28" s="24" t="n">
        <v>22</v>
      </c>
      <c r="B28" s="25" t="s">
        <v>85</v>
      </c>
      <c r="C28" s="26" t="n">
        <v>18</v>
      </c>
      <c r="D28" s="26" t="n">
        <v>13</v>
      </c>
      <c r="E28" s="22" t="n">
        <f>C28+D28</f>
        <v>31</v>
      </c>
      <c r="F28" s="22" t="n">
        <f>C28*700</f>
        <v>12600</v>
      </c>
      <c r="G28" s="22" t="n">
        <f>D28*375</f>
        <v>4875</v>
      </c>
      <c r="H28" s="22" t="n">
        <f>D28*487.5</f>
        <v>6337.5</v>
      </c>
      <c r="I28" s="22" t="n">
        <f>F28+G28+H28</f>
        <v>23812.5</v>
      </c>
      <c r="J28" s="26"/>
      <c r="K28" s="26"/>
      <c r="L28" s="22" t="n">
        <f>I28</f>
        <v>23812.5</v>
      </c>
    </row>
    <row r="29" ht="27" customHeight="1">
      <c r="A29" s="24" t="n">
        <v>23</v>
      </c>
      <c r="B29" s="25" t="s">
        <v>86</v>
      </c>
      <c r="C29" s="26" t="n">
        <v>7</v>
      </c>
      <c r="D29" s="26" t="n">
        <v>38</v>
      </c>
      <c r="E29" s="22" t="n">
        <f>C29+D29</f>
        <v>45</v>
      </c>
      <c r="F29" s="22" t="n">
        <f>C29*700</f>
        <v>4900</v>
      </c>
      <c r="G29" s="22" t="n">
        <f>D29*375</f>
        <v>14250</v>
      </c>
      <c r="H29" s="22" t="n">
        <f>D29*487.5</f>
        <v>18525</v>
      </c>
      <c r="I29" s="22" t="n">
        <f>F29+G29+H29</f>
        <v>37675</v>
      </c>
      <c r="J29" s="26"/>
      <c r="K29" s="26"/>
      <c r="L29" s="22" t="n">
        <f>I29</f>
        <v>37675</v>
      </c>
    </row>
    <row r="30" ht="27" customHeight="1">
      <c r="A30" s="24" t="n">
        <v>24</v>
      </c>
      <c r="B30" s="25" t="s">
        <v>63</v>
      </c>
      <c r="C30" s="26" t="n">
        <v>2</v>
      </c>
      <c r="D30" s="26" t="n">
        <v>5</v>
      </c>
      <c r="E30" s="22" t="n">
        <f>C30+D30</f>
        <v>7</v>
      </c>
      <c r="F30" s="22" t="n">
        <f>C30*700</f>
        <v>1400</v>
      </c>
      <c r="G30" s="22" t="n">
        <f>D30*375</f>
        <v>1875</v>
      </c>
      <c r="H30" s="22" t="n">
        <f>D30*487.5</f>
        <v>2437.5</v>
      </c>
      <c r="I30" s="22" t="n">
        <f>F30+G30+H30</f>
        <v>5712.5</v>
      </c>
      <c r="J30" s="26"/>
      <c r="K30" s="26"/>
      <c r="L30" s="22" t="n">
        <f>I30</f>
        <v>5712.5</v>
      </c>
    </row>
  </sheetData>
  <protectedRanges>
    <protectedRange sqref="C1:IK4 C5:F5 I5:IK5 C6:IK6 C7:C23 E7:IK23 D7:D23 C25:IK30 C31:IK65369 A1:B30 A31:B65369" name="区域1"/>
  </protectedRanges>
  <mergeCells count="14">
    <mergeCell ref="A1:M1"/>
    <mergeCell ref="G4:H4"/>
    <mergeCell ref="B2:B5"/>
    <mergeCell ref="C3:C5"/>
    <mergeCell ref="A2:A5"/>
    <mergeCell ref="D3:D5"/>
    <mergeCell ref="J2:J5"/>
    <mergeCell ref="K2:K5"/>
    <mergeCell ref="C2:E2"/>
    <mergeCell ref="M2:M4"/>
    <mergeCell ref="I4:I5"/>
    <mergeCell ref="L2:L5"/>
    <mergeCell ref="E3:E5"/>
    <mergeCell ref="F2:I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2026-04-01T13:25:57Z</dcterms:modified>
</cp:coreProperties>
</file>