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 name="表十二" sheetId="19" r:id="rId12"/>
    <sheet name="表十三" sheetId="16" r:id="rId13"/>
    <sheet name="表十四" sheetId="20" r:id="rId14"/>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<sst xmlns="http://schemas.openxmlformats.org/spreadsheetml/2006/main" count="3524" uniqueCount="828">
  <si>
    <t>附件1</t>
  </si>
  <si>
    <t>2025年重庆市九龙坡区教育委员会财政拨款收支总表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</si>
  <si>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</si>
  <si>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</si>
  <si>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</si>
  <si>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</si>
  <si>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</si>
  <si>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</si>
  <si>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</si>
  <si>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</si>
  <si>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</si>
  <si>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</si>
  <si>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</si>
  <si>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</si>
  <si>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</si>
  <si>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</si>
  <si>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教育支出</t>
  </si>
  <si>
    <t>国有资本经营预算资金</t>
  </si>
  <si>
    <t>社会保障和就业支出</t>
  </si>
  <si>
    <t>卫生健康支出</t>
  </si>
  <si>
    <t>住房保障支出</t>
  </si>
  <si>
    <t>其他支出</t>
  </si>
  <si>
    <t>二、上年结转</t>
  </si>
  <si>
    <t>二、结转下年</t>
  </si>
  <si>
    <t>一般公共预算拨款</t>
  </si>
  <si>
    <t>政府性基金预算拨款</t>
  </si>
  <si>
    <t>国有资本经营收入</t>
  </si>
  <si>
    <t>收入合计</t>
  </si>
  <si>
    <t>支出合计</t>
  </si>
  <si>
    <t>附件2</t>
  </si>
  <si>
    <t>2025年重庆市九龙坡区教育委员会一般公共预算财政拨款支出预算表</t>
  </si>
  <si>
    <t>功能分类科目</t>
  </si>
  <si>
    <t>2025年预算数</t>
  </si>
  <si>
    <t xml:space="preserve"> 科目编码</t>
  </si>
  <si>
    <t>科目名称</t>
  </si>
  <si>
    <t>小计</t>
  </si>
  <si>
    <t xml:space="preserve">基本支出 </t>
  </si>
  <si>
    <t xml:space="preserve">项目支出 </t>
  </si>
  <si>
    <t>201</t>
  </si>
  <si>
    <r>
      <rPr>
        <sz val="10"/>
        <rFont val="方正仿宋_GBK"/>
        <charset val="134"/>
      </rPr>
      <t> 20101</t>
    </r>
  </si>
  <si>
    <r>
      <rPr>
        <sz val="10"/>
        <rFont val="方正仿宋_GBK"/>
        <charset val="134"/>
      </rPr>
      <t> 人大事务</t>
    </r>
  </si>
  <si>
    <r>
      <rPr>
        <sz val="10"/>
        <rFont val="方正仿宋_GBK"/>
        <charset val="134"/>
      </rPr>
      <t>  2010102</t>
    </r>
  </si>
  <si>
    <r>
      <rPr>
        <sz val="10"/>
        <rFont val="方正仿宋_GBK"/>
        <charset val="134"/>
      </rPr>
      <t>  一般行政管理事务</t>
    </r>
  </si>
  <si>
    <t>205</t>
  </si>
  <si>
    <r>
      <rPr>
        <sz val="10"/>
        <rFont val="方正仿宋_GBK"/>
        <charset val="134"/>
      </rPr>
      <t> 20501</t>
    </r>
  </si>
  <si>
    <r>
      <rPr>
        <sz val="10"/>
        <rFont val="方正仿宋_GBK"/>
        <charset val="134"/>
      </rPr>
      <t> 教育管理事务</t>
    </r>
  </si>
  <si>
    <r>
      <rPr>
        <sz val="10"/>
        <rFont val="方正仿宋_GBK"/>
        <charset val="134"/>
      </rPr>
      <t>  2050101</t>
    </r>
  </si>
  <si>
    <r>
      <rPr>
        <sz val="10"/>
        <rFont val="方正仿宋_GBK"/>
        <charset val="134"/>
      </rPr>
      <t>  行政运行</t>
    </r>
  </si>
  <si>
    <r>
      <rPr>
        <sz val="10"/>
        <rFont val="方正仿宋_GBK"/>
        <charset val="134"/>
      </rPr>
      <t>  2050102</t>
    </r>
  </si>
  <si>
    <r>
      <rPr>
        <sz val="10"/>
        <rFont val="方正仿宋_GBK"/>
        <charset val="134"/>
      </rPr>
      <t>  2050199</t>
    </r>
  </si>
  <si>
    <r>
      <rPr>
        <sz val="10"/>
        <rFont val="方正仿宋_GBK"/>
        <charset val="134"/>
      </rPr>
      <t>  其他教育管理事务支出</t>
    </r>
  </si>
  <si>
    <r>
      <rPr>
        <sz val="10"/>
        <rFont val="方正仿宋_GBK"/>
        <charset val="134"/>
      </rPr>
      <t> 20502</t>
    </r>
  </si>
  <si>
    <r>
      <rPr>
        <sz val="10"/>
        <rFont val="方正仿宋_GBK"/>
        <charset val="134"/>
      </rPr>
      <t> 普通教育</t>
    </r>
  </si>
  <si>
    <r>
      <rPr>
        <sz val="10"/>
        <rFont val="方正仿宋_GBK"/>
        <charset val="134"/>
      </rPr>
      <t>  2050201</t>
    </r>
  </si>
  <si>
    <r>
      <rPr>
        <sz val="10"/>
        <rFont val="方正仿宋_GBK"/>
        <charset val="134"/>
      </rPr>
      <t>  学前教育</t>
    </r>
  </si>
  <si>
    <r>
      <rPr>
        <sz val="10"/>
        <rFont val="方正仿宋_GBK"/>
        <charset val="134"/>
      </rPr>
      <t>  2050202</t>
    </r>
  </si>
  <si>
    <r>
      <rPr>
        <sz val="10"/>
        <rFont val="方正仿宋_GBK"/>
        <charset val="134"/>
      </rPr>
      <t>  小学教育</t>
    </r>
  </si>
  <si>
    <r>
      <rPr>
        <sz val="10"/>
        <rFont val="方正仿宋_GBK"/>
        <charset val="134"/>
      </rPr>
      <t>  2050203</t>
    </r>
  </si>
  <si>
    <r>
      <rPr>
        <sz val="10"/>
        <rFont val="方正仿宋_GBK"/>
        <charset val="134"/>
      </rPr>
      <t>  初中教育</t>
    </r>
  </si>
  <si>
    <r>
      <rPr>
        <sz val="10"/>
        <rFont val="方正仿宋_GBK"/>
        <charset val="134"/>
      </rPr>
      <t>  2050204</t>
    </r>
  </si>
  <si>
    <r>
      <rPr>
        <sz val="10"/>
        <rFont val="方正仿宋_GBK"/>
        <charset val="134"/>
      </rPr>
      <t>  高中教育</t>
    </r>
  </si>
  <si>
    <r>
      <rPr>
        <sz val="10"/>
        <rFont val="方正仿宋_GBK"/>
        <charset val="134"/>
      </rPr>
      <t>  2050299</t>
    </r>
  </si>
  <si>
    <r>
      <rPr>
        <sz val="10"/>
        <rFont val="方正仿宋_GBK"/>
        <charset val="134"/>
      </rPr>
      <t>  其他普通教育支出</t>
    </r>
  </si>
  <si>
    <r>
      <rPr>
        <sz val="10"/>
        <rFont val="方正仿宋_GBK"/>
        <charset val="134"/>
      </rPr>
      <t> 20503</t>
    </r>
  </si>
  <si>
    <r>
      <rPr>
        <sz val="10"/>
        <rFont val="方正仿宋_GBK"/>
        <charset val="134"/>
      </rPr>
      <t> 职业教育</t>
    </r>
  </si>
  <si>
    <r>
      <rPr>
        <sz val="10"/>
        <rFont val="方正仿宋_GBK"/>
        <charset val="134"/>
      </rPr>
      <t>  2050302</t>
    </r>
  </si>
  <si>
    <r>
      <rPr>
        <sz val="10"/>
        <rFont val="方正仿宋_GBK"/>
        <charset val="134"/>
      </rPr>
      <t>  中等职业教育</t>
    </r>
  </si>
  <si>
    <r>
      <rPr>
        <sz val="10"/>
        <rFont val="方正仿宋_GBK"/>
        <charset val="134"/>
      </rPr>
      <t> 20504</t>
    </r>
  </si>
  <si>
    <r>
      <rPr>
        <sz val="10"/>
        <rFont val="方正仿宋_GBK"/>
        <charset val="134"/>
      </rPr>
      <t> 成人教育</t>
    </r>
  </si>
  <si>
    <r>
      <rPr>
        <sz val="10"/>
        <rFont val="方正仿宋_GBK"/>
        <charset val="134"/>
      </rPr>
      <t>  2050404</t>
    </r>
  </si>
  <si>
    <r>
      <rPr>
        <sz val="10"/>
        <rFont val="方正仿宋_GBK"/>
        <charset val="134"/>
      </rPr>
      <t>  成人广播电视教育</t>
    </r>
  </si>
  <si>
    <r>
      <rPr>
        <sz val="10"/>
        <rFont val="方正仿宋_GBK"/>
        <charset val="134"/>
      </rPr>
      <t>  2050499</t>
    </r>
  </si>
  <si>
    <r>
      <rPr>
        <sz val="10"/>
        <rFont val="方正仿宋_GBK"/>
        <charset val="134"/>
      </rPr>
      <t>  其他成人教育支出</t>
    </r>
  </si>
  <si>
    <r>
      <rPr>
        <sz val="10"/>
        <rFont val="方正仿宋_GBK"/>
        <charset val="134"/>
      </rPr>
      <t> 20507</t>
    </r>
  </si>
  <si>
    <r>
      <rPr>
        <sz val="10"/>
        <rFont val="方正仿宋_GBK"/>
        <charset val="134"/>
      </rPr>
      <t> 特殊教育</t>
    </r>
  </si>
  <si>
    <r>
      <rPr>
        <sz val="10"/>
        <rFont val="方正仿宋_GBK"/>
        <charset val="134"/>
      </rPr>
      <t>  2050701</t>
    </r>
  </si>
  <si>
    <r>
      <rPr>
        <sz val="10"/>
        <rFont val="方正仿宋_GBK"/>
        <charset val="134"/>
      </rPr>
      <t>  特殊学校教育</t>
    </r>
  </si>
  <si>
    <r>
      <rPr>
        <sz val="10"/>
        <rFont val="方正仿宋_GBK"/>
        <charset val="134"/>
      </rPr>
      <t>  2050799</t>
    </r>
  </si>
  <si>
    <r>
      <rPr>
        <sz val="10"/>
        <rFont val="方正仿宋_GBK"/>
        <charset val="134"/>
      </rPr>
      <t>  其他特殊教育支出</t>
    </r>
  </si>
  <si>
    <r>
      <rPr>
        <sz val="10"/>
        <rFont val="方正仿宋_GBK"/>
        <charset val="134"/>
      </rPr>
      <t> 20508</t>
    </r>
  </si>
  <si>
    <r>
      <rPr>
        <sz val="10"/>
        <rFont val="方正仿宋_GBK"/>
        <charset val="134"/>
      </rPr>
      <t> 进修及培训</t>
    </r>
  </si>
  <si>
    <r>
      <rPr>
        <sz val="10"/>
        <rFont val="方正仿宋_GBK"/>
        <charset val="134"/>
      </rPr>
      <t>  2050801</t>
    </r>
  </si>
  <si>
    <r>
      <rPr>
        <sz val="10"/>
        <rFont val="方正仿宋_GBK"/>
        <charset val="134"/>
      </rPr>
      <t>  教师进修</t>
    </r>
  </si>
  <si>
    <r>
      <rPr>
        <sz val="10"/>
        <rFont val="方正仿宋_GBK"/>
        <charset val="134"/>
      </rPr>
      <t> 20509</t>
    </r>
  </si>
  <si>
    <r>
      <rPr>
        <sz val="10"/>
        <rFont val="方正仿宋_GBK"/>
        <charset val="134"/>
      </rPr>
      <t> 教育费附加安排的支出</t>
    </r>
  </si>
  <si>
    <r>
      <rPr>
        <sz val="10"/>
        <rFont val="方正仿宋_GBK"/>
        <charset val="134"/>
      </rPr>
      <t>  2050904</t>
    </r>
  </si>
  <si>
    <r>
      <rPr>
        <sz val="10"/>
        <rFont val="方正仿宋_GBK"/>
        <charset val="134"/>
      </rPr>
      <t>  城市中小学教学设施</t>
    </r>
  </si>
  <si>
    <r>
      <rPr>
        <sz val="10"/>
        <rFont val="方正仿宋_GBK"/>
        <charset val="134"/>
      </rPr>
      <t>  2050905</t>
    </r>
  </si>
  <si>
    <r>
      <rPr>
        <sz val="10"/>
        <rFont val="方正仿宋_GBK"/>
        <charset val="134"/>
      </rPr>
      <t>  中等职业学校教学设施</t>
    </r>
  </si>
  <si>
    <r>
      <rPr>
        <sz val="10"/>
        <rFont val="方正仿宋_GBK"/>
        <charset val="134"/>
      </rPr>
      <t>  2050999</t>
    </r>
  </si>
  <si>
    <r>
      <rPr>
        <sz val="10"/>
        <rFont val="方正仿宋_GBK"/>
        <charset val="134"/>
      </rPr>
      <t>  其他教育费附加安排的支出</t>
    </r>
  </si>
  <si>
    <r>
      <rPr>
        <sz val="10"/>
        <rFont val="方正仿宋_GBK"/>
        <charset val="134"/>
      </rPr>
      <t> 20599</t>
    </r>
  </si>
  <si>
    <r>
      <rPr>
        <sz val="10"/>
        <rFont val="方正仿宋_GBK"/>
        <charset val="134"/>
      </rPr>
      <t> 其他教育支出</t>
    </r>
  </si>
  <si>
    <r>
      <rPr>
        <sz val="10"/>
        <rFont val="方正仿宋_GBK"/>
        <charset val="134"/>
      </rPr>
      <t>  2059999</t>
    </r>
  </si>
  <si>
    <r>
      <rPr>
        <sz val="10"/>
        <rFont val="方正仿宋_GBK"/>
        <charset val="134"/>
      </rPr>
      <t>  其他教育支出</t>
    </r>
  </si>
  <si>
    <t>208</t>
  </si>
  <si>
    <r>
      <rPr>
        <sz val="10"/>
        <rFont val="方正仿宋_GBK"/>
        <charset val="134"/>
      </rPr>
      <t> 20805</t>
    </r>
  </si>
  <si>
    <r>
      <rPr>
        <sz val="10"/>
        <rFont val="方正仿宋_GBK"/>
        <charset val="134"/>
      </rPr>
      <t> 行政事业单位养老支出</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</si>
  <si>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</si>
  <si>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</si>
  <si>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</si>
  <si>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</si>
  <si>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</si>
  <si>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</si>
  <si>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</si>
  <si>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</si>
  <si>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t>210</t>
  </si>
  <si>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</si>
  <si>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</si>
  <si>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</si>
  <si>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</si>
  <si>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</si>
  <si>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</si>
  <si>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2101103</t>
    </r>
  </si>
  <si>
    <r>
      <rPr>
        <sz val="10"/>
        <rFont val="方正仿宋_GBK"/>
        <charset val="134"/>
      </rPr>
      <t>  公务员医疗补助</t>
    </r>
  </si>
  <si>
    <r>
      <rPr>
        <sz val="10"/>
        <rFont val="方正仿宋_GBK"/>
        <charset val="134"/>
      </rPr>
      <t>  2101199</t>
    </r>
  </si>
  <si>
    <r>
      <rPr>
        <sz val="10"/>
        <rFont val="方正仿宋_GBK"/>
        <charset val="134"/>
      </rPr>
      <t>  其他行政事业单位医疗支出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</si>
  <si>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</si>
  <si>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</si>
  <si>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</si>
  <si>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</si>
  <si>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</si>
  <si>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r>
      <rPr>
        <sz val="10"/>
        <rFont val="方正仿宋_GBK"/>
        <charset val="134"/>
      </rPr>
      <t>  2210203</t>
    </r>
  </si>
  <si>
    <r>
      <rPr>
        <sz val="10"/>
        <rFont val="方正仿宋_GBK"/>
        <charset val="134"/>
      </rPr>
      <t>  购房补贴</t>
    </r>
  </si>
  <si>
    <t>附件3</t>
  </si>
  <si>
    <t>2025年重庆市九龙坡区教育委员会一般公共预算财政拨款基本支出预算表</t>
  </si>
  <si>
    <t>（部门预算支出经济分类科目）</t>
  </si>
  <si>
    <t>经济分类科目</t>
  </si>
  <si>
    <t>2025年基本支出</t>
  </si>
  <si>
    <t>科目编码</t>
  </si>
  <si>
    <t>总计</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</si>
  <si>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</si>
  <si>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</si>
  <si>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</si>
  <si>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</si>
  <si>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</si>
  <si>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</si>
  <si>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</si>
  <si>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</si>
  <si>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</si>
  <si>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</si>
  <si>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30106</t>
    </r>
  </si>
  <si>
    <r>
      <rPr>
        <sz val="10"/>
        <rFont val="方正仿宋_GBK"/>
        <charset val="134"/>
      </rPr>
      <t> 伙食补助费</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</si>
  <si>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</si>
  <si>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</si>
  <si>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</si>
  <si>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</si>
  <si>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</si>
  <si>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</si>
  <si>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</si>
  <si>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</si>
  <si>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30111</t>
    </r>
  </si>
  <si>
    <r>
      <rPr>
        <sz val="10"/>
        <rFont val="方正仿宋_GBK"/>
        <charset val="134"/>
      </rPr>
      <t> 公务员医疗补助缴费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</si>
  <si>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</si>
  <si>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</si>
  <si>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</si>
  <si>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</si>
  <si>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</si>
  <si>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</si>
  <si>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r>
      <rPr>
        <sz val="10"/>
        <rFont val="方正仿宋_GBK"/>
        <charset val="134"/>
      </rPr>
      <t> 30199</t>
    </r>
  </si>
  <si>
    <r>
      <rPr>
        <sz val="10"/>
        <rFont val="方正仿宋_GBK"/>
        <charset val="134"/>
      </rPr>
      <t> 其他工资福利支出</t>
    </r>
  </si>
  <si>
    <t>302</t>
  </si>
  <si>
    <t>商品和服务支出</t>
  </si>
  <si>
    <r>
      <rPr>
        <sz val="10"/>
        <rFont val="方正仿宋_GBK"/>
        <charset val="134"/>
      </rPr>
      <t> 30201</t>
    </r>
  </si>
  <si>
    <r>
      <rPr>
        <sz val="10"/>
        <rFont val="方正仿宋_GBK"/>
        <charset val="134"/>
      </rPr>
      <t> 办公费</t>
    </r>
  </si>
  <si>
    <r>
      <rPr>
        <sz val="10"/>
        <rFont val="方正仿宋_GBK"/>
        <charset val="134"/>
      </rPr>
      <t> 30202</t>
    </r>
  </si>
  <si>
    <r>
      <rPr>
        <sz val="10"/>
        <rFont val="方正仿宋_GBK"/>
        <charset val="134"/>
      </rPr>
      <t> 印刷费</t>
    </r>
  </si>
  <si>
    <r>
      <rPr>
        <sz val="10"/>
        <rFont val="方正仿宋_GBK"/>
        <charset val="134"/>
      </rPr>
      <t> 30204</t>
    </r>
  </si>
  <si>
    <r>
      <rPr>
        <sz val="10"/>
        <rFont val="方正仿宋_GBK"/>
        <charset val="134"/>
      </rPr>
      <t> 手续费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</si>
  <si>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</si>
  <si>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</si>
  <si>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</si>
  <si>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</si>
  <si>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</si>
  <si>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</si>
  <si>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</si>
  <si>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</si>
  <si>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</si>
  <si>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</si>
  <si>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</si>
  <si>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</si>
  <si>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30214</t>
    </r>
  </si>
  <si>
    <r>
      <rPr>
        <sz val="10"/>
        <rFont val="方正仿宋_GBK"/>
        <charset val="134"/>
      </rPr>
      <t> 租赁费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</si>
  <si>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</si>
  <si>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</si>
  <si>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</si>
  <si>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</si>
  <si>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</si>
  <si>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</si>
  <si>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30218</t>
    </r>
  </si>
  <si>
    <r>
      <rPr>
        <sz val="10"/>
        <rFont val="方正仿宋_GBK"/>
        <charset val="134"/>
      </rPr>
      <t> 专用材料费</t>
    </r>
  </si>
  <si>
    <r>
      <rPr>
        <sz val="10"/>
        <rFont val="方正仿宋_GBK"/>
        <charset val="134"/>
      </rPr>
      <t> 30226</t>
    </r>
  </si>
  <si>
    <r>
      <rPr>
        <sz val="10"/>
        <rFont val="方正仿宋_GBK"/>
        <charset val="134"/>
      </rPr>
      <t> 劳务费</t>
    </r>
  </si>
  <si>
    <r>
      <rPr>
        <sz val="10"/>
        <rFont val="方正仿宋_GBK"/>
        <charset val="134"/>
      </rPr>
      <t> 30227</t>
    </r>
  </si>
  <si>
    <r>
      <rPr>
        <sz val="10"/>
        <rFont val="方正仿宋_GBK"/>
        <charset val="134"/>
      </rPr>
      <t> 委托业务费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</si>
  <si>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</si>
  <si>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</si>
  <si>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</si>
  <si>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</si>
  <si>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</si>
  <si>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</si>
  <si>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</si>
  <si>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</si>
  <si>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30240</t>
    </r>
  </si>
  <si>
    <r>
      <rPr>
        <sz val="10"/>
        <rFont val="方正仿宋_GBK"/>
        <charset val="134"/>
      </rPr>
      <t> 税金及附加费用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</si>
  <si>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</si>
  <si>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</si>
  <si>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</si>
  <si>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</si>
  <si>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30301</t>
    </r>
  </si>
  <si>
    <r>
      <rPr>
        <sz val="10"/>
        <rFont val="方正仿宋_GBK"/>
        <charset val="134"/>
      </rPr>
      <t> 离休费</t>
    </r>
  </si>
  <si>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</si>
  <si>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</si>
  <si>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</si>
  <si>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</si>
  <si>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t>310</t>
  </si>
  <si>
    <t>资本性支出</t>
  </si>
  <si>
    <r>
      <rPr>
        <sz val="10"/>
        <rFont val="方正仿宋_GBK"/>
        <charset val="134"/>
      </rPr>
      <t> 31002</t>
    </r>
  </si>
  <si>
    <r>
      <rPr>
        <sz val="10"/>
        <rFont val="方正仿宋_GBK"/>
        <charset val="134"/>
      </rPr>
      <t> 办公设备购置</t>
    </r>
  </si>
  <si>
    <r>
      <rPr>
        <sz val="10"/>
        <rFont val="方正仿宋_GBK"/>
        <charset val="134"/>
      </rPr>
      <t> 31099</t>
    </r>
  </si>
  <si>
    <r>
      <rPr>
        <sz val="10"/>
        <rFont val="方正仿宋_GBK"/>
        <charset val="134"/>
      </rPr>
      <t> 其他资本性支出</t>
    </r>
  </si>
  <si>
    <t>附件4</t>
  </si>
  <si>
    <t>（政府预算支出经济分类科目）</t>
  </si>
  <si>
    <t>政府预算经济科目</t>
  </si>
  <si>
    <t>基本支出</t>
  </si>
  <si>
    <t>501</t>
  </si>
  <si>
    <t>机关工资福利支出</t>
  </si>
  <si>
    <r>
      <rPr>
        <sz val="12"/>
        <rFont val="方正仿宋_GBK"/>
        <charset val="134"/>
      </rPr>
      <t> 50101</t>
    </r>
  </si>
  <si>
    <r>
      <rPr>
        <sz val="12"/>
        <rFont val="方正仿宋_GBK"/>
        <charset val="134"/>
      </rPr>
      <t> 工资奖金津补贴</t>
    </r>
  </si>
  <si>
    <r>
      <rPr>
        <sz val="12"/>
        <rFont val="方正仿宋_GBK"/>
        <charset val="134"/>
      </rPr>
      <t> 50102</t>
    </r>
  </si>
  <si>
    <r>
      <rPr>
        <sz val="12"/>
        <rFont val="方正仿宋_GBK"/>
        <charset val="134"/>
      </rPr>
      <t> 社会保障缴费</t>
    </r>
  </si>
  <si>
    <r>
      <rPr>
        <sz val="12"/>
        <rFont val="方正仿宋_GBK"/>
        <charset val="134"/>
      </rPr>
      <t> 50103</t>
    </r>
  </si>
  <si>
    <r>
      <rPr>
        <sz val="12"/>
        <rFont val="方正仿宋_GBK"/>
        <charset val="134"/>
      </rPr>
      <t> 住房公积金</t>
    </r>
  </si>
  <si>
    <r>
      <rPr>
        <sz val="12"/>
        <rFont val="方正仿宋_GBK"/>
        <charset val="134"/>
      </rPr>
      <t> 50199</t>
    </r>
  </si>
  <si>
    <r>
      <rPr>
        <sz val="12"/>
        <rFont val="方正仿宋_GBK"/>
        <charset val="134"/>
      </rPr>
      <t> 其他工资福利支出</t>
    </r>
  </si>
  <si>
    <t>502</t>
  </si>
  <si>
    <t>机关商品和服务支出</t>
  </si>
  <si>
    <r>
      <rPr>
        <sz val="12"/>
        <rFont val="方正仿宋_GBK"/>
        <charset val="134"/>
      </rPr>
      <t> 50201</t>
    </r>
  </si>
  <si>
    <r>
      <rPr>
        <sz val="12"/>
        <rFont val="方正仿宋_GBK"/>
        <charset val="134"/>
      </rPr>
      <t> 办公经费</t>
    </r>
  </si>
  <si>
    <r>
      <rPr>
        <sz val="12"/>
        <rFont val="方正仿宋_GBK"/>
        <charset val="134"/>
      </rPr>
      <t> 50203</t>
    </r>
  </si>
  <si>
    <r>
      <rPr>
        <sz val="12"/>
        <rFont val="方正仿宋_GBK"/>
        <charset val="134"/>
      </rPr>
      <t> 培训费</t>
    </r>
  </si>
  <si>
    <r>
      <rPr>
        <sz val="12"/>
        <rFont val="方正仿宋_GBK"/>
        <charset val="134"/>
      </rPr>
      <t> 50205</t>
    </r>
  </si>
  <si>
    <r>
      <rPr>
        <sz val="12"/>
        <rFont val="方正仿宋_GBK"/>
        <charset val="134"/>
      </rPr>
      <t> 委托业务费</t>
    </r>
  </si>
  <si>
    <r>
      <rPr>
        <sz val="12"/>
        <rFont val="方正仿宋_GBK"/>
        <charset val="134"/>
      </rPr>
      <t> 50206</t>
    </r>
  </si>
  <si>
    <r>
      <rPr>
        <sz val="12"/>
        <rFont val="方正仿宋_GBK"/>
        <charset val="134"/>
      </rPr>
      <t> 公务接待费</t>
    </r>
  </si>
  <si>
    <r>
      <rPr>
        <sz val="12"/>
        <rFont val="方正仿宋_GBK"/>
        <charset val="134"/>
      </rPr>
      <t> 50208</t>
    </r>
  </si>
  <si>
    <r>
      <rPr>
        <sz val="12"/>
        <rFont val="方正仿宋_GBK"/>
        <charset val="134"/>
      </rPr>
      <t> 公务用车运行维护费</t>
    </r>
  </si>
  <si>
    <r>
      <rPr>
        <sz val="12"/>
        <rFont val="方正仿宋_GBK"/>
        <charset val="134"/>
      </rPr>
      <t> 50299</t>
    </r>
  </si>
  <si>
    <r>
      <rPr>
        <sz val="12"/>
        <rFont val="方正仿宋_GBK"/>
        <charset val="134"/>
      </rPr>
      <t> 其他商品和服务支出</t>
    </r>
  </si>
  <si>
    <t>503</t>
  </si>
  <si>
    <t>机关资本性支出</t>
  </si>
  <si>
    <r>
      <rPr>
        <sz val="12"/>
        <rFont val="方正仿宋_GBK"/>
        <charset val="134"/>
      </rPr>
      <t> 50399</t>
    </r>
  </si>
  <si>
    <r>
      <rPr>
        <sz val="12"/>
        <rFont val="方正仿宋_GBK"/>
        <charset val="134"/>
      </rPr>
      <t> 其他资本性支出</t>
    </r>
  </si>
  <si>
    <t>505</t>
  </si>
  <si>
    <t>对事业单位经常性补助</t>
  </si>
  <si>
    <r>
      <rPr>
        <sz val="12"/>
        <rFont val="方正仿宋_GBK"/>
        <charset val="134"/>
      </rPr>
      <t> 50501</t>
    </r>
  </si>
  <si>
    <r>
      <rPr>
        <sz val="12"/>
        <rFont val="方正仿宋_GBK"/>
        <charset val="134"/>
      </rPr>
      <t> 工资福利支出</t>
    </r>
  </si>
  <si>
    <r>
      <rPr>
        <sz val="12"/>
        <rFont val="方正仿宋_GBK"/>
        <charset val="134"/>
      </rPr>
      <t> 50502</t>
    </r>
  </si>
  <si>
    <r>
      <rPr>
        <sz val="12"/>
        <rFont val="方正仿宋_GBK"/>
        <charset val="134"/>
      </rPr>
      <t> 商品和服务支出</t>
    </r>
  </si>
  <si>
    <t>506</t>
  </si>
  <si>
    <t>对事业单位资本性补助</t>
  </si>
  <si>
    <r>
      <rPr>
        <sz val="12"/>
        <rFont val="方正仿宋_GBK"/>
        <charset val="134"/>
      </rPr>
      <t> 50601</t>
    </r>
  </si>
  <si>
    <r>
      <rPr>
        <sz val="12"/>
        <rFont val="方正仿宋_GBK"/>
        <charset val="134"/>
      </rPr>
      <t> 资本性支出</t>
    </r>
  </si>
  <si>
    <t>509</t>
  </si>
  <si>
    <r>
      <rPr>
        <sz val="12"/>
        <rFont val="方正仿宋_GBK"/>
        <charset val="134"/>
      </rPr>
      <t> 50901</t>
    </r>
  </si>
  <si>
    <r>
      <rPr>
        <sz val="12"/>
        <rFont val="方正仿宋_GBK"/>
        <charset val="134"/>
      </rPr>
      <t> 社会福利和救助</t>
    </r>
  </si>
  <si>
    <r>
      <rPr>
        <sz val="12"/>
        <rFont val="方正仿宋_GBK"/>
        <charset val="134"/>
      </rPr>
      <t> 50905</t>
    </r>
  </si>
  <si>
    <r>
      <rPr>
        <sz val="12"/>
        <rFont val="方正仿宋_GBK"/>
        <charset val="134"/>
      </rPr>
      <t> 离退休费</t>
    </r>
  </si>
  <si>
    <t>附件5</t>
  </si>
  <si>
    <t>2025年重庆市九龙坡区教育委员会一般公共预算“三公”经费支出表</t>
  </si>
  <si>
    <t>因公出国（境）费</t>
  </si>
  <si>
    <t>公务用车购置及运行费</t>
  </si>
  <si>
    <t>公务接待费</t>
  </si>
  <si>
    <t>公务用车购置费</t>
  </si>
  <si>
    <t>公务用车运行费</t>
  </si>
  <si>
    <t>附件6</t>
  </si>
  <si>
    <t>2025年重庆市九龙坡区教育委员会政府性基金预算支出表</t>
  </si>
  <si>
    <t>本年政府性基金预算财政拨款支出</t>
  </si>
  <si>
    <t>城乡社区支出</t>
  </si>
  <si>
    <r>
      <rPr>
        <sz val="10"/>
        <rFont val="Arial"/>
        <charset val="134"/>
      </rPr>
      <t> </t>
    </r>
    <r>
      <rPr>
        <sz val="10"/>
        <rFont val="方正仿宋_GBK"/>
        <charset val="134"/>
      </rPr>
      <t>21208</t>
    </r>
  </si>
  <si>
    <r>
      <rPr>
        <sz val="10"/>
        <color rgb="FF000000"/>
        <rFont val="Arial"/>
        <charset val="134"/>
      </rPr>
      <t> </t>
    </r>
    <r>
      <rPr>
        <sz val="10"/>
        <rFont val="方正仿宋_GBK"/>
        <charset val="134"/>
      </rPr>
      <t>国有土地使用权出让收入安排的支出</t>
    </r>
  </si>
  <si>
    <r>
      <rPr>
        <sz val="10"/>
        <rFont val="Arial"/>
        <charset val="134"/>
      </rPr>
      <t>  </t>
    </r>
    <r>
      <rPr>
        <sz val="10"/>
        <rFont val="方正仿宋_GBK"/>
        <charset val="134"/>
      </rPr>
      <t>2120803</t>
    </r>
  </si>
  <si>
    <r>
      <rPr>
        <sz val="10"/>
        <rFont val="Arial"/>
        <charset val="134"/>
      </rPr>
      <t>  </t>
    </r>
    <r>
      <rPr>
        <sz val="10"/>
        <rFont val="方正仿宋_GBK"/>
        <charset val="134"/>
      </rPr>
      <t>城市建设支出</t>
    </r>
  </si>
  <si>
    <r>
      <rPr>
        <sz val="10"/>
        <rFont val="Arial"/>
        <charset val="134"/>
      </rPr>
      <t>  </t>
    </r>
    <r>
      <rPr>
        <sz val="10"/>
        <rFont val="方正仿宋_GBK"/>
        <charset val="134"/>
      </rPr>
      <t>2120899</t>
    </r>
  </si>
  <si>
    <r>
      <rPr>
        <sz val="10"/>
        <rFont val="Arial"/>
        <charset val="134"/>
      </rPr>
      <t>  </t>
    </r>
    <r>
      <rPr>
        <sz val="10"/>
        <rFont val="方正仿宋_GBK"/>
        <charset val="134"/>
      </rPr>
      <t>其他国有土地使用权出让收入安排的支出</t>
    </r>
  </si>
  <si>
    <t>229</t>
  </si>
  <si>
    <r>
      <rPr>
        <sz val="10"/>
        <rFont val="方正仿宋_GBK"/>
        <charset val="134"/>
      </rPr>
      <t> 22960</t>
    </r>
  </si>
  <si>
    <r>
      <rPr>
        <sz val="10"/>
        <rFont val="Arial"/>
        <charset val="134"/>
      </rPr>
      <t> </t>
    </r>
    <r>
      <rPr>
        <sz val="10"/>
        <rFont val="方正仿宋_GBK"/>
        <charset val="134"/>
      </rPr>
      <t>彩票公益金安排的支出</t>
    </r>
  </si>
  <si>
    <r>
      <rPr>
        <sz val="10"/>
        <rFont val="方正仿宋_GBK"/>
        <charset val="134"/>
      </rPr>
      <t>  2296004</t>
    </r>
  </si>
  <si>
    <r>
      <rPr>
        <sz val="10"/>
        <rFont val="方正仿宋_GBK"/>
        <charset val="134"/>
      </rPr>
      <t>  用于教育事业的彩票公益金支出</t>
    </r>
  </si>
  <si>
    <t>附件7</t>
  </si>
  <si>
    <t>2025年重庆市九龙坡区教育委员会部门收支总表</t>
  </si>
  <si>
    <t>财政专户管理资金</t>
  </si>
  <si>
    <t>事业收入资金</t>
  </si>
  <si>
    <t>上级补助收入资金</t>
  </si>
  <si>
    <t xml:space="preserve">附属单位上缴收入资金 </t>
  </si>
  <si>
    <t>事业单位经营收入资金</t>
  </si>
  <si>
    <t xml:space="preserve">其他收入资金 </t>
  </si>
  <si>
    <t>附件8</t>
  </si>
  <si>
    <t>2025年重庆市九龙坡区教育委员会部门收入总表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</si>
  <si>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</si>
  <si>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</si>
  <si>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</si>
  <si>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</si>
  <si>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</si>
  <si>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</si>
  <si>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</si>
  <si>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</si>
  <si>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</si>
  <si>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</si>
  <si>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20101</t>
    </r>
  </si>
  <si>
    <r>
      <rPr>
        <sz val="9"/>
        <rFont val="方正仿宋_GBK"/>
        <charset val="134"/>
      </rPr>
      <t> 人大事务</t>
    </r>
  </si>
  <si>
    <r>
      <rPr>
        <sz val="9"/>
        <rFont val="方正仿宋_GBK"/>
        <charset val="134"/>
      </rPr>
      <t>  2010102</t>
    </r>
  </si>
  <si>
    <r>
      <rPr>
        <sz val="9"/>
        <rFont val="方正仿宋_GBK"/>
        <charset val="134"/>
      </rPr>
      <t>  一般行政管理事务</t>
    </r>
  </si>
  <si>
    <r>
      <rPr>
        <sz val="9"/>
        <rFont val="方正仿宋_GBK"/>
        <charset val="134"/>
      </rPr>
      <t> 20501</t>
    </r>
  </si>
  <si>
    <r>
      <rPr>
        <sz val="9"/>
        <rFont val="方正仿宋_GBK"/>
        <charset val="134"/>
      </rPr>
      <t> 教育管理事务</t>
    </r>
  </si>
  <si>
    <r>
      <rPr>
        <sz val="9"/>
        <rFont val="方正仿宋_GBK"/>
        <charset val="134"/>
      </rPr>
      <t>  2050101</t>
    </r>
  </si>
  <si>
    <r>
      <rPr>
        <sz val="9"/>
        <rFont val="方正仿宋_GBK"/>
        <charset val="134"/>
      </rPr>
      <t>  行政运行</t>
    </r>
  </si>
  <si>
    <r>
      <rPr>
        <sz val="9"/>
        <rFont val="方正仿宋_GBK"/>
        <charset val="134"/>
      </rPr>
      <t>  2050102</t>
    </r>
  </si>
  <si>
    <r>
      <rPr>
        <sz val="9"/>
        <rFont val="方正仿宋_GBK"/>
        <charset val="134"/>
      </rPr>
      <t>  2050199</t>
    </r>
  </si>
  <si>
    <r>
      <rPr>
        <sz val="9"/>
        <rFont val="方正仿宋_GBK"/>
        <charset val="134"/>
      </rPr>
      <t>  其他教育管理事务支出</t>
    </r>
  </si>
  <si>
    <r>
      <rPr>
        <sz val="9"/>
        <rFont val="方正仿宋_GBK"/>
        <charset val="134"/>
      </rPr>
      <t> 20502</t>
    </r>
  </si>
  <si>
    <r>
      <rPr>
        <sz val="9"/>
        <rFont val="方正仿宋_GBK"/>
        <charset val="134"/>
      </rPr>
      <t> 普通教育</t>
    </r>
  </si>
  <si>
    <r>
      <rPr>
        <sz val="9"/>
        <rFont val="方正仿宋_GBK"/>
        <charset val="134"/>
      </rPr>
      <t>  2050201</t>
    </r>
  </si>
  <si>
    <r>
      <rPr>
        <sz val="9"/>
        <rFont val="方正仿宋_GBK"/>
        <charset val="134"/>
      </rPr>
      <t>  学前教育</t>
    </r>
  </si>
  <si>
    <r>
      <rPr>
        <sz val="9"/>
        <rFont val="方正仿宋_GBK"/>
        <charset val="134"/>
      </rPr>
      <t>  2050202</t>
    </r>
  </si>
  <si>
    <r>
      <rPr>
        <sz val="9"/>
        <rFont val="方正仿宋_GBK"/>
        <charset val="134"/>
      </rPr>
      <t>  小学教育</t>
    </r>
  </si>
  <si>
    <r>
      <rPr>
        <sz val="9"/>
        <rFont val="方正仿宋_GBK"/>
        <charset val="134"/>
      </rPr>
      <t>  2050203</t>
    </r>
  </si>
  <si>
    <r>
      <rPr>
        <sz val="9"/>
        <rFont val="方正仿宋_GBK"/>
        <charset val="134"/>
      </rPr>
      <t>  初中教育</t>
    </r>
  </si>
  <si>
    <r>
      <rPr>
        <sz val="9"/>
        <rFont val="方正仿宋_GBK"/>
        <charset val="134"/>
      </rPr>
      <t>  2050204</t>
    </r>
  </si>
  <si>
    <r>
      <rPr>
        <sz val="9"/>
        <rFont val="方正仿宋_GBK"/>
        <charset val="134"/>
      </rPr>
      <t>  高中教育</t>
    </r>
  </si>
  <si>
    <r>
      <rPr>
        <sz val="9"/>
        <rFont val="方正仿宋_GBK"/>
        <charset val="134"/>
      </rPr>
      <t>  2050299</t>
    </r>
  </si>
  <si>
    <r>
      <rPr>
        <sz val="9"/>
        <rFont val="方正仿宋_GBK"/>
        <charset val="134"/>
      </rPr>
      <t>  其他普通教育支出</t>
    </r>
  </si>
  <si>
    <r>
      <rPr>
        <sz val="9"/>
        <rFont val="方正仿宋_GBK"/>
        <charset val="134"/>
      </rPr>
      <t> 20503</t>
    </r>
  </si>
  <si>
    <r>
      <rPr>
        <sz val="9"/>
        <rFont val="方正仿宋_GBK"/>
        <charset val="134"/>
      </rPr>
      <t> 职业教育</t>
    </r>
  </si>
  <si>
    <r>
      <rPr>
        <sz val="9"/>
        <rFont val="方正仿宋_GBK"/>
        <charset val="134"/>
      </rPr>
      <t>  2050302</t>
    </r>
  </si>
  <si>
    <r>
      <rPr>
        <sz val="9"/>
        <rFont val="方正仿宋_GBK"/>
        <charset val="134"/>
      </rPr>
      <t>  中等职业教育</t>
    </r>
  </si>
  <si>
    <r>
      <rPr>
        <sz val="9"/>
        <rFont val="方正仿宋_GBK"/>
        <charset val="134"/>
      </rPr>
      <t> 20504</t>
    </r>
  </si>
  <si>
    <r>
      <rPr>
        <sz val="9"/>
        <rFont val="方正仿宋_GBK"/>
        <charset val="134"/>
      </rPr>
      <t> 成人教育</t>
    </r>
  </si>
  <si>
    <r>
      <rPr>
        <sz val="9"/>
        <rFont val="方正仿宋_GBK"/>
        <charset val="134"/>
      </rPr>
      <t>  2050404</t>
    </r>
  </si>
  <si>
    <r>
      <rPr>
        <sz val="9"/>
        <rFont val="方正仿宋_GBK"/>
        <charset val="134"/>
      </rPr>
      <t>  成人广播电视教育</t>
    </r>
  </si>
  <si>
    <r>
      <rPr>
        <sz val="9"/>
        <rFont val="方正仿宋_GBK"/>
        <charset val="134"/>
      </rPr>
      <t>  2050499</t>
    </r>
  </si>
  <si>
    <r>
      <rPr>
        <sz val="9"/>
        <rFont val="方正仿宋_GBK"/>
        <charset val="134"/>
      </rPr>
      <t>  其他成人教育支出</t>
    </r>
  </si>
  <si>
    <r>
      <rPr>
        <sz val="9"/>
        <rFont val="方正仿宋_GBK"/>
        <charset val="134"/>
      </rPr>
      <t> 20507</t>
    </r>
  </si>
  <si>
    <r>
      <rPr>
        <sz val="9"/>
        <rFont val="方正仿宋_GBK"/>
        <charset val="134"/>
      </rPr>
      <t> 特殊教育</t>
    </r>
  </si>
  <si>
    <r>
      <rPr>
        <sz val="9"/>
        <rFont val="方正仿宋_GBK"/>
        <charset val="134"/>
      </rPr>
      <t>  2050701</t>
    </r>
  </si>
  <si>
    <r>
      <rPr>
        <sz val="9"/>
        <rFont val="方正仿宋_GBK"/>
        <charset val="134"/>
      </rPr>
      <t>  特殊学校教育</t>
    </r>
  </si>
  <si>
    <r>
      <rPr>
        <sz val="9"/>
        <rFont val="方正仿宋_GBK"/>
        <charset val="134"/>
      </rPr>
      <t>  2050799</t>
    </r>
  </si>
  <si>
    <r>
      <rPr>
        <sz val="9"/>
        <rFont val="方正仿宋_GBK"/>
        <charset val="134"/>
      </rPr>
      <t>  其他特殊教育支出</t>
    </r>
  </si>
  <si>
    <r>
      <rPr>
        <sz val="9"/>
        <rFont val="方正仿宋_GBK"/>
        <charset val="134"/>
      </rPr>
      <t> 20508</t>
    </r>
  </si>
  <si>
    <r>
      <rPr>
        <sz val="9"/>
        <rFont val="方正仿宋_GBK"/>
        <charset val="134"/>
      </rPr>
      <t> 进修及培训</t>
    </r>
  </si>
  <si>
    <r>
      <rPr>
        <sz val="9"/>
        <rFont val="方正仿宋_GBK"/>
        <charset val="134"/>
      </rPr>
      <t>  2050801</t>
    </r>
  </si>
  <si>
    <r>
      <rPr>
        <sz val="9"/>
        <rFont val="方正仿宋_GBK"/>
        <charset val="134"/>
      </rPr>
      <t>  教师进修</t>
    </r>
  </si>
  <si>
    <r>
      <rPr>
        <sz val="9"/>
        <rFont val="方正仿宋_GBK"/>
        <charset val="134"/>
      </rPr>
      <t> 20509</t>
    </r>
  </si>
  <si>
    <r>
      <rPr>
        <sz val="9"/>
        <rFont val="方正仿宋_GBK"/>
        <charset val="134"/>
      </rPr>
      <t> 教育费附加安排的支出</t>
    </r>
  </si>
  <si>
    <r>
      <rPr>
        <sz val="9"/>
        <rFont val="方正仿宋_GBK"/>
        <charset val="134"/>
      </rPr>
      <t>  2050904</t>
    </r>
  </si>
  <si>
    <r>
      <rPr>
        <sz val="9"/>
        <rFont val="方正仿宋_GBK"/>
        <charset val="134"/>
      </rPr>
      <t>  城市中小学教学设施</t>
    </r>
  </si>
  <si>
    <r>
      <rPr>
        <sz val="9"/>
        <rFont val="方正仿宋_GBK"/>
        <charset val="134"/>
      </rPr>
      <t>  2050905</t>
    </r>
  </si>
  <si>
    <r>
      <rPr>
        <sz val="9"/>
        <rFont val="方正仿宋_GBK"/>
        <charset val="134"/>
      </rPr>
      <t>  中等职业学校教学设施</t>
    </r>
  </si>
  <si>
    <r>
      <rPr>
        <sz val="9"/>
        <rFont val="方正仿宋_GBK"/>
        <charset val="134"/>
      </rPr>
      <t>  2050999</t>
    </r>
  </si>
  <si>
    <r>
      <rPr>
        <sz val="9"/>
        <rFont val="方正仿宋_GBK"/>
        <charset val="134"/>
      </rPr>
      <t>  其他教育费附加安排的支出</t>
    </r>
  </si>
  <si>
    <r>
      <rPr>
        <sz val="9"/>
        <rFont val="方正仿宋_GBK"/>
        <charset val="134"/>
      </rPr>
      <t> 20805</t>
    </r>
  </si>
  <si>
    <r>
      <rPr>
        <sz val="9"/>
        <rFont val="方正仿宋_GBK"/>
        <charset val="134"/>
      </rPr>
      <t> 行政事业单位养老支出</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</si>
  <si>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</si>
  <si>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</si>
  <si>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</si>
  <si>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</si>
  <si>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</si>
  <si>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</si>
  <si>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</si>
  <si>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</si>
  <si>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</si>
  <si>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</si>
  <si>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</si>
  <si>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</si>
  <si>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</si>
  <si>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</si>
  <si>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2101103</t>
    </r>
  </si>
  <si>
    <r>
      <rPr>
        <sz val="9"/>
        <rFont val="方正仿宋_GBK"/>
        <charset val="134"/>
      </rPr>
      <t>  公务员医疗补助</t>
    </r>
  </si>
  <si>
    <r>
      <rPr>
        <sz val="9"/>
        <rFont val="方正仿宋_GBK"/>
        <charset val="134"/>
      </rPr>
      <t>  2101199</t>
    </r>
  </si>
  <si>
    <r>
      <rPr>
        <sz val="9"/>
        <rFont val="方正仿宋_GBK"/>
        <charset val="134"/>
      </rPr>
      <t>  其他行政事业单位医疗支出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</si>
  <si>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</si>
  <si>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</si>
  <si>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</si>
  <si>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</si>
  <si>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r>
      <rPr>
        <sz val="9"/>
        <rFont val="方正仿宋_GBK"/>
        <charset val="134"/>
      </rPr>
      <t>  2210203</t>
    </r>
  </si>
  <si>
    <r>
      <rPr>
        <sz val="9"/>
        <rFont val="方正仿宋_GBK"/>
        <charset val="134"/>
      </rPr>
      <t>  购房补贴</t>
    </r>
  </si>
  <si>
    <r>
      <rPr>
        <sz val="9"/>
        <rFont val="方正仿宋_GBK"/>
        <charset val="134"/>
      </rPr>
      <t> 22960</t>
    </r>
  </si>
  <si>
    <r>
      <rPr>
        <sz val="9"/>
        <rFont val="方正仿宋_GBK"/>
        <charset val="134"/>
      </rPr>
      <t> 彩票公益金安排的支出</t>
    </r>
  </si>
  <si>
    <r>
      <rPr>
        <sz val="9"/>
        <rFont val="方正仿宋_GBK"/>
        <charset val="134"/>
      </rPr>
      <t>  2296004</t>
    </r>
  </si>
  <si>
    <r>
      <rPr>
        <sz val="9"/>
        <rFont val="方正仿宋_GBK"/>
        <charset val="134"/>
      </rPr>
      <t>  用于教育事业的彩票公益金支出</t>
    </r>
  </si>
  <si>
    <t>附件9</t>
  </si>
  <si>
    <t>2025年重庆市九龙坡区教育委员会部门支出总表</t>
  </si>
  <si>
    <t>项目支出</t>
  </si>
  <si>
    <r>
      <rPr>
        <sz val="12"/>
        <rFont val="方正仿宋_GBK"/>
        <charset val="134"/>
      </rPr>
      <t> 20101</t>
    </r>
  </si>
  <si>
    <r>
      <rPr>
        <sz val="12"/>
        <rFont val="方正仿宋_GBK"/>
        <charset val="134"/>
      </rPr>
      <t> 人大事务</t>
    </r>
  </si>
  <si>
    <r>
      <rPr>
        <sz val="12"/>
        <rFont val="方正仿宋_GBK"/>
        <charset val="134"/>
      </rPr>
      <t>  2010102</t>
    </r>
  </si>
  <si>
    <r>
      <rPr>
        <sz val="12"/>
        <rFont val="方正仿宋_GBK"/>
        <charset val="134"/>
      </rPr>
      <t>  一般行政管理事务</t>
    </r>
  </si>
  <si>
    <r>
      <rPr>
        <sz val="12"/>
        <rFont val="方正仿宋_GBK"/>
        <charset val="134"/>
      </rPr>
      <t> 20501</t>
    </r>
  </si>
  <si>
    <r>
      <rPr>
        <sz val="12"/>
        <rFont val="方正仿宋_GBK"/>
        <charset val="134"/>
      </rPr>
      <t> 教育管理事务</t>
    </r>
  </si>
  <si>
    <r>
      <rPr>
        <sz val="12"/>
        <rFont val="方正仿宋_GBK"/>
        <charset val="134"/>
      </rPr>
      <t>  2050101</t>
    </r>
  </si>
  <si>
    <r>
      <rPr>
        <sz val="12"/>
        <rFont val="方正仿宋_GBK"/>
        <charset val="134"/>
      </rPr>
      <t>  行政运行</t>
    </r>
  </si>
  <si>
    <r>
      <rPr>
        <sz val="12"/>
        <rFont val="方正仿宋_GBK"/>
        <charset val="134"/>
      </rPr>
      <t>  2050102</t>
    </r>
  </si>
  <si>
    <r>
      <rPr>
        <sz val="12"/>
        <rFont val="方正仿宋_GBK"/>
        <charset val="134"/>
      </rPr>
      <t>  2050199</t>
    </r>
  </si>
  <si>
    <r>
      <rPr>
        <sz val="12"/>
        <rFont val="方正仿宋_GBK"/>
        <charset val="134"/>
      </rPr>
      <t>  其他教育管理事务支出</t>
    </r>
  </si>
  <si>
    <r>
      <rPr>
        <sz val="12"/>
        <rFont val="方正仿宋_GBK"/>
        <charset val="134"/>
      </rPr>
      <t> 20502</t>
    </r>
  </si>
  <si>
    <r>
      <rPr>
        <sz val="12"/>
        <rFont val="方正仿宋_GBK"/>
        <charset val="134"/>
      </rPr>
      <t> 普通教育</t>
    </r>
  </si>
  <si>
    <r>
      <rPr>
        <sz val="12"/>
        <rFont val="方正仿宋_GBK"/>
        <charset val="134"/>
      </rPr>
      <t>  2050201</t>
    </r>
  </si>
  <si>
    <r>
      <rPr>
        <sz val="12"/>
        <rFont val="方正仿宋_GBK"/>
        <charset val="134"/>
      </rPr>
      <t>  学前教育</t>
    </r>
  </si>
  <si>
    <r>
      <rPr>
        <sz val="12"/>
        <rFont val="方正仿宋_GBK"/>
        <charset val="134"/>
      </rPr>
      <t>  2050202</t>
    </r>
  </si>
  <si>
    <r>
      <rPr>
        <sz val="12"/>
        <rFont val="方正仿宋_GBK"/>
        <charset val="134"/>
      </rPr>
      <t>  小学教育</t>
    </r>
  </si>
  <si>
    <r>
      <rPr>
        <sz val="12"/>
        <rFont val="方正仿宋_GBK"/>
        <charset val="134"/>
      </rPr>
      <t>  2050203</t>
    </r>
  </si>
  <si>
    <r>
      <rPr>
        <sz val="12"/>
        <rFont val="方正仿宋_GBK"/>
        <charset val="134"/>
      </rPr>
      <t>  初中教育</t>
    </r>
  </si>
  <si>
    <r>
      <rPr>
        <sz val="12"/>
        <rFont val="方正仿宋_GBK"/>
        <charset val="134"/>
      </rPr>
      <t>  2050204</t>
    </r>
  </si>
  <si>
    <r>
      <rPr>
        <sz val="12"/>
        <rFont val="方正仿宋_GBK"/>
        <charset val="134"/>
      </rPr>
      <t>  高中教育</t>
    </r>
  </si>
  <si>
    <r>
      <rPr>
        <sz val="12"/>
        <rFont val="方正仿宋_GBK"/>
        <charset val="134"/>
      </rPr>
      <t>  2050299</t>
    </r>
  </si>
  <si>
    <r>
      <rPr>
        <sz val="12"/>
        <rFont val="方正仿宋_GBK"/>
        <charset val="134"/>
      </rPr>
      <t>  其他普通教育支出</t>
    </r>
  </si>
  <si>
    <r>
      <rPr>
        <sz val="12"/>
        <rFont val="方正仿宋_GBK"/>
        <charset val="134"/>
      </rPr>
      <t> 20503</t>
    </r>
  </si>
  <si>
    <r>
      <rPr>
        <sz val="12"/>
        <rFont val="方正仿宋_GBK"/>
        <charset val="134"/>
      </rPr>
      <t> 职业教育</t>
    </r>
  </si>
  <si>
    <r>
      <rPr>
        <sz val="12"/>
        <rFont val="方正仿宋_GBK"/>
        <charset val="134"/>
      </rPr>
      <t>  2050302</t>
    </r>
  </si>
  <si>
    <r>
      <rPr>
        <sz val="12"/>
        <rFont val="方正仿宋_GBK"/>
        <charset val="134"/>
      </rPr>
      <t>  中等职业教育</t>
    </r>
  </si>
  <si>
    <r>
      <rPr>
        <sz val="12"/>
        <rFont val="方正仿宋_GBK"/>
        <charset val="134"/>
      </rPr>
      <t> 20504</t>
    </r>
  </si>
  <si>
    <r>
      <rPr>
        <sz val="12"/>
        <rFont val="方正仿宋_GBK"/>
        <charset val="134"/>
      </rPr>
      <t> 成人教育</t>
    </r>
  </si>
  <si>
    <r>
      <rPr>
        <sz val="12"/>
        <rFont val="方正仿宋_GBK"/>
        <charset val="134"/>
      </rPr>
      <t>  2050404</t>
    </r>
  </si>
  <si>
    <r>
      <rPr>
        <sz val="12"/>
        <rFont val="方正仿宋_GBK"/>
        <charset val="134"/>
      </rPr>
      <t>  成人广播电视教育</t>
    </r>
  </si>
  <si>
    <r>
      <rPr>
        <sz val="12"/>
        <rFont val="方正仿宋_GBK"/>
        <charset val="134"/>
      </rPr>
      <t>  2050499</t>
    </r>
  </si>
  <si>
    <r>
      <rPr>
        <sz val="12"/>
        <rFont val="方正仿宋_GBK"/>
        <charset val="134"/>
      </rPr>
      <t>  其他成人教育支出</t>
    </r>
  </si>
  <si>
    <r>
      <rPr>
        <sz val="12"/>
        <rFont val="方正仿宋_GBK"/>
        <charset val="134"/>
      </rPr>
      <t> 20507</t>
    </r>
  </si>
  <si>
    <r>
      <rPr>
        <sz val="12"/>
        <rFont val="方正仿宋_GBK"/>
        <charset val="134"/>
      </rPr>
      <t> 特殊教育</t>
    </r>
  </si>
  <si>
    <r>
      <rPr>
        <sz val="12"/>
        <rFont val="方正仿宋_GBK"/>
        <charset val="134"/>
      </rPr>
      <t>  2050701</t>
    </r>
  </si>
  <si>
    <r>
      <rPr>
        <sz val="12"/>
        <rFont val="方正仿宋_GBK"/>
        <charset val="134"/>
      </rPr>
      <t>  特殊学校教育</t>
    </r>
  </si>
  <si>
    <r>
      <rPr>
        <sz val="12"/>
        <rFont val="方正仿宋_GBK"/>
        <charset val="134"/>
      </rPr>
      <t>  2050799</t>
    </r>
  </si>
  <si>
    <r>
      <rPr>
        <sz val="12"/>
        <rFont val="方正仿宋_GBK"/>
        <charset val="134"/>
      </rPr>
      <t>  其他特殊教育支出</t>
    </r>
  </si>
  <si>
    <r>
      <rPr>
        <sz val="12"/>
        <rFont val="方正仿宋_GBK"/>
        <charset val="134"/>
      </rPr>
      <t> 20508</t>
    </r>
  </si>
  <si>
    <r>
      <rPr>
        <sz val="12"/>
        <rFont val="方正仿宋_GBK"/>
        <charset val="134"/>
      </rPr>
      <t> 进修及培训</t>
    </r>
  </si>
  <si>
    <r>
      <rPr>
        <sz val="12"/>
        <rFont val="方正仿宋_GBK"/>
        <charset val="134"/>
      </rPr>
      <t>  2050801</t>
    </r>
  </si>
  <si>
    <r>
      <rPr>
        <sz val="12"/>
        <rFont val="方正仿宋_GBK"/>
        <charset val="134"/>
      </rPr>
      <t>  教师进修</t>
    </r>
  </si>
  <si>
    <r>
      <rPr>
        <sz val="12"/>
        <rFont val="方正仿宋_GBK"/>
        <charset val="134"/>
      </rPr>
      <t> 20509</t>
    </r>
  </si>
  <si>
    <r>
      <rPr>
        <sz val="12"/>
        <rFont val="方正仿宋_GBK"/>
        <charset val="134"/>
      </rPr>
      <t> 教育费附加安排的支出</t>
    </r>
  </si>
  <si>
    <r>
      <rPr>
        <sz val="12"/>
        <rFont val="方正仿宋_GBK"/>
        <charset val="134"/>
      </rPr>
      <t>  2050904</t>
    </r>
  </si>
  <si>
    <r>
      <rPr>
        <sz val="12"/>
        <rFont val="方正仿宋_GBK"/>
        <charset val="134"/>
      </rPr>
      <t>  城市中小学教学设施</t>
    </r>
  </si>
  <si>
    <r>
      <rPr>
        <sz val="12"/>
        <rFont val="方正仿宋_GBK"/>
        <charset val="134"/>
      </rPr>
      <t>  2050905</t>
    </r>
  </si>
  <si>
    <r>
      <rPr>
        <sz val="12"/>
        <rFont val="方正仿宋_GBK"/>
        <charset val="134"/>
      </rPr>
      <t>  中等职业学校教学设施</t>
    </r>
  </si>
  <si>
    <r>
      <rPr>
        <sz val="12"/>
        <rFont val="方正仿宋_GBK"/>
        <charset val="134"/>
      </rPr>
      <t>  2050999</t>
    </r>
  </si>
  <si>
    <r>
      <rPr>
        <sz val="12"/>
        <rFont val="方正仿宋_GBK"/>
        <charset val="134"/>
      </rPr>
      <t>  其他教育费附加安排的支出</t>
    </r>
  </si>
  <si>
    <r>
      <rPr>
        <sz val="12"/>
        <rFont val="方正仿宋_GBK"/>
        <charset val="134"/>
      </rPr>
      <t> 20805</t>
    </r>
  </si>
  <si>
    <r>
      <rPr>
        <sz val="12"/>
        <rFont val="方正仿宋_GBK"/>
        <charset val="134"/>
      </rPr>
      <t> 行政事业单位养老支出</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</si>
  <si>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</si>
  <si>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</si>
  <si>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</si>
  <si>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</si>
  <si>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</si>
  <si>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</si>
  <si>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</si>
  <si>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</si>
  <si>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</si>
  <si>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</si>
  <si>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</si>
  <si>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</si>
  <si>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2101102</t>
    </r>
  </si>
  <si>
    <r>
      <rPr>
        <sz val="12"/>
        <rFont val="方正仿宋_GBK"/>
        <charset val="134"/>
      </rPr>
      <t>  事业单位医疗</t>
    </r>
  </si>
  <si>
    <r>
      <rPr>
        <sz val="12"/>
        <rFont val="方正仿宋_GBK"/>
        <charset val="134"/>
      </rPr>
      <t>  2101103</t>
    </r>
  </si>
  <si>
    <r>
      <rPr>
        <sz val="12"/>
        <rFont val="方正仿宋_GBK"/>
        <charset val="134"/>
      </rPr>
      <t>  公务员医疗补助</t>
    </r>
  </si>
  <si>
    <r>
      <rPr>
        <sz val="12"/>
        <rFont val="方正仿宋_GBK"/>
        <charset val="134"/>
      </rPr>
      <t>  2101199</t>
    </r>
  </si>
  <si>
    <r>
      <rPr>
        <sz val="12"/>
        <rFont val="方正仿宋_GBK"/>
        <charset val="134"/>
      </rPr>
      <t>  其他行政事业单位医疗支出</t>
    </r>
  </si>
  <si>
    <r>
      <rPr>
        <sz val="12"/>
        <rFont val="Arial"/>
        <charset val="134"/>
      </rPr>
      <t> </t>
    </r>
    <r>
      <rPr>
        <sz val="12"/>
        <rFont val="方正仿宋_GBK"/>
        <charset val="134"/>
      </rPr>
      <t>21208</t>
    </r>
  </si>
  <si>
    <r>
      <rPr>
        <sz val="12"/>
        <color rgb="FF000000"/>
        <rFont val="Arial"/>
        <charset val="134"/>
      </rPr>
      <t> </t>
    </r>
    <r>
      <rPr>
        <sz val="12"/>
        <rFont val="方正仿宋_GBK"/>
        <charset val="134"/>
      </rPr>
      <t>国有土地使用权出让收入安排的支出</t>
    </r>
  </si>
  <si>
    <r>
      <rPr>
        <sz val="12"/>
        <rFont val="Arial"/>
        <charset val="134"/>
      </rPr>
      <t>  </t>
    </r>
    <r>
      <rPr>
        <sz val="12"/>
        <rFont val="方正仿宋_GBK"/>
        <charset val="134"/>
      </rPr>
      <t>2120803</t>
    </r>
  </si>
  <si>
    <r>
      <rPr>
        <sz val="12"/>
        <rFont val="Arial"/>
        <charset val="134"/>
      </rPr>
      <t>  </t>
    </r>
    <r>
      <rPr>
        <sz val="12"/>
        <rFont val="方正仿宋_GBK"/>
        <charset val="134"/>
      </rPr>
      <t>城市建设支出</t>
    </r>
  </si>
  <si>
    <r>
      <rPr>
        <sz val="12"/>
        <rFont val="Arial"/>
        <charset val="134"/>
      </rPr>
      <t>  </t>
    </r>
    <r>
      <rPr>
        <sz val="12"/>
        <rFont val="方正仿宋_GBK"/>
        <charset val="134"/>
      </rPr>
      <t>2120899</t>
    </r>
  </si>
  <si>
    <r>
      <rPr>
        <sz val="12"/>
        <rFont val="Arial"/>
        <charset val="134"/>
      </rPr>
      <t>  </t>
    </r>
    <r>
      <rPr>
        <sz val="12"/>
        <rFont val="方正仿宋_GBK"/>
        <charset val="134"/>
      </rPr>
      <t>其他国有土地使用权出让收入安排的支出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</si>
  <si>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</si>
  <si>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</si>
  <si>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</si>
  <si>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</si>
  <si>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r>
      <rPr>
        <sz val="12"/>
        <rFont val="方正仿宋_GBK"/>
        <charset val="134"/>
      </rPr>
      <t>  2210203</t>
    </r>
  </si>
  <si>
    <r>
      <rPr>
        <sz val="12"/>
        <rFont val="方正仿宋_GBK"/>
        <charset val="134"/>
      </rPr>
      <t>  购房补贴</t>
    </r>
  </si>
  <si>
    <r>
      <rPr>
        <sz val="12"/>
        <rFont val="方正仿宋_GBK"/>
        <charset val="134"/>
      </rPr>
      <t> 22960</t>
    </r>
  </si>
  <si>
    <r>
      <rPr>
        <sz val="12"/>
        <rFont val="方正仿宋_GBK"/>
        <charset val="134"/>
      </rPr>
      <t> 彩票公益金安排的支出</t>
    </r>
  </si>
  <si>
    <r>
      <rPr>
        <sz val="12"/>
        <rFont val="方正仿宋_GBK"/>
        <charset val="134"/>
      </rPr>
      <t>  2296004</t>
    </r>
  </si>
  <si>
    <r>
      <rPr>
        <sz val="12"/>
        <rFont val="方正仿宋_GBK"/>
        <charset val="134"/>
      </rPr>
      <t>  用于教育事业的彩票公益金支出</t>
    </r>
  </si>
  <si>
    <t>附件10</t>
  </si>
  <si>
    <t>2025年重庆市九龙坡区教育委员会一般公共预算财政拨款项目支出预算表</t>
  </si>
  <si>
    <r>
      <rPr>
        <sz val="12"/>
        <rFont val="方正仿宋_GBK"/>
        <charset val="134"/>
      </rPr>
      <t> 30201</t>
    </r>
  </si>
  <si>
    <r>
      <rPr>
        <sz val="12"/>
        <rFont val="方正仿宋_GBK"/>
        <charset val="134"/>
      </rPr>
      <t> 办公费</t>
    </r>
  </si>
  <si>
    <r>
      <rPr>
        <sz val="12"/>
        <rFont val="方正仿宋_GBK"/>
        <charset val="134"/>
      </rPr>
      <t> 30202</t>
    </r>
  </si>
  <si>
    <r>
      <rPr>
        <sz val="12"/>
        <rFont val="方正仿宋_GBK"/>
        <charset val="134"/>
      </rPr>
      <t> 印刷费</t>
    </r>
  </si>
  <si>
    <r>
      <rPr>
        <sz val="12"/>
        <rFont val="方正仿宋_GBK"/>
        <charset val="134"/>
      </rPr>
      <t> 30204</t>
    </r>
  </si>
  <si>
    <r>
      <rPr>
        <sz val="12"/>
        <rFont val="方正仿宋_GBK"/>
        <charset val="134"/>
      </rPr>
      <t> 手续费</t>
    </r>
  </si>
  <si>
    <r>
      <rPr>
        <sz val="12"/>
        <rFont val="方正仿宋_GBK"/>
        <charset val="134"/>
      </rPr>
      <t> 30205</t>
    </r>
  </si>
  <si>
    <r>
      <rPr>
        <sz val="12"/>
        <rFont val="方正仿宋_GBK"/>
        <charset val="134"/>
      </rPr>
      <t> 水费</t>
    </r>
  </si>
  <si>
    <r>
      <rPr>
        <sz val="12"/>
        <rFont val="方正仿宋_GBK"/>
        <charset val="134"/>
      </rPr>
      <t> 30206</t>
    </r>
  </si>
  <si>
    <r>
      <rPr>
        <sz val="12"/>
        <rFont val="方正仿宋_GBK"/>
        <charset val="134"/>
      </rPr>
      <t> 电费</t>
    </r>
  </si>
  <si>
    <r>
      <rPr>
        <sz val="12"/>
        <rFont val="方正仿宋_GBK"/>
        <charset val="134"/>
      </rPr>
      <t> 30207</t>
    </r>
  </si>
  <si>
    <r>
      <rPr>
        <sz val="12"/>
        <rFont val="方正仿宋_GBK"/>
        <charset val="134"/>
      </rPr>
      <t> 邮电费</t>
    </r>
  </si>
  <si>
    <r>
      <rPr>
        <sz val="12"/>
        <rFont val="方正仿宋_GBK"/>
        <charset val="134"/>
      </rPr>
      <t> 30209</t>
    </r>
  </si>
  <si>
    <r>
      <rPr>
        <sz val="12"/>
        <rFont val="方正仿宋_GBK"/>
        <charset val="134"/>
      </rPr>
      <t> 物业管理费</t>
    </r>
  </si>
  <si>
    <r>
      <rPr>
        <sz val="12"/>
        <rFont val="方正仿宋_GBK"/>
        <charset val="134"/>
      </rPr>
      <t> 30211</t>
    </r>
  </si>
  <si>
    <r>
      <rPr>
        <sz val="12"/>
        <rFont val="方正仿宋_GBK"/>
        <charset val="134"/>
      </rPr>
      <t> 差旅费</t>
    </r>
  </si>
  <si>
    <r>
      <rPr>
        <sz val="12"/>
        <rFont val="方正仿宋_GBK"/>
        <charset val="134"/>
      </rPr>
      <t> 30213</t>
    </r>
  </si>
  <si>
    <r>
      <rPr>
        <sz val="12"/>
        <rFont val="方正仿宋_GBK"/>
        <charset val="134"/>
      </rPr>
      <t> 维修（护）费</t>
    </r>
  </si>
  <si>
    <r>
      <rPr>
        <sz val="12"/>
        <rFont val="方正仿宋_GBK"/>
        <charset val="134"/>
      </rPr>
      <t> 30214</t>
    </r>
  </si>
  <si>
    <r>
      <rPr>
        <sz val="12"/>
        <rFont val="方正仿宋_GBK"/>
        <charset val="134"/>
      </rPr>
      <t> 租赁费</t>
    </r>
  </si>
  <si>
    <r>
      <rPr>
        <sz val="12"/>
        <rFont val="方正仿宋_GBK"/>
        <charset val="134"/>
      </rPr>
      <t> 30216</t>
    </r>
  </si>
  <si>
    <r>
      <rPr>
        <sz val="12"/>
        <rFont val="方正仿宋_GBK"/>
        <charset val="134"/>
      </rPr>
      <t> 30218</t>
    </r>
  </si>
  <si>
    <r>
      <rPr>
        <sz val="12"/>
        <rFont val="方正仿宋_GBK"/>
        <charset val="134"/>
      </rPr>
      <t> 专用材料费</t>
    </r>
  </si>
  <si>
    <r>
      <rPr>
        <sz val="12"/>
        <rFont val="方正仿宋_GBK"/>
        <charset val="134"/>
      </rPr>
      <t> 30225</t>
    </r>
  </si>
  <si>
    <r>
      <rPr>
        <sz val="12"/>
        <rFont val="方正仿宋_GBK"/>
        <charset val="134"/>
      </rPr>
      <t> 专用燃料费</t>
    </r>
  </si>
  <si>
    <r>
      <rPr>
        <sz val="12"/>
        <rFont val="方正仿宋_GBK"/>
        <charset val="134"/>
      </rPr>
      <t> 30226</t>
    </r>
  </si>
  <si>
    <r>
      <rPr>
        <sz val="12"/>
        <rFont val="方正仿宋_GBK"/>
        <charset val="134"/>
      </rPr>
      <t> 劳务费</t>
    </r>
  </si>
  <si>
    <r>
      <rPr>
        <sz val="12"/>
        <rFont val="方正仿宋_GBK"/>
        <charset val="134"/>
      </rPr>
      <t> 30227</t>
    </r>
  </si>
  <si>
    <r>
      <rPr>
        <sz val="12"/>
        <rFont val="方正仿宋_GBK"/>
        <charset val="134"/>
      </rPr>
      <t> 30231</t>
    </r>
  </si>
  <si>
    <r>
      <rPr>
        <sz val="12"/>
        <rFont val="方正仿宋_GBK"/>
        <charset val="134"/>
      </rPr>
      <t> 30239</t>
    </r>
  </si>
  <si>
    <r>
      <rPr>
        <sz val="12"/>
        <rFont val="方正仿宋_GBK"/>
        <charset val="134"/>
      </rPr>
      <t> 其他交通费用</t>
    </r>
  </si>
  <si>
    <r>
      <rPr>
        <sz val="12"/>
        <rFont val="方正仿宋_GBK"/>
        <charset val="134"/>
      </rPr>
      <t> 30299</t>
    </r>
  </si>
  <si>
    <r>
      <rPr>
        <sz val="12"/>
        <rFont val="方正仿宋_GBK"/>
        <charset val="134"/>
      </rPr>
      <t> 30305</t>
    </r>
  </si>
  <si>
    <r>
      <rPr>
        <sz val="12"/>
        <rFont val="方正仿宋_GBK"/>
        <charset val="134"/>
      </rPr>
      <t> 生活补助</t>
    </r>
  </si>
  <si>
    <r>
      <rPr>
        <sz val="12"/>
        <rFont val="方正仿宋_GBK"/>
        <charset val="134"/>
      </rPr>
      <t> 30308</t>
    </r>
  </si>
  <si>
    <r>
      <rPr>
        <sz val="12"/>
        <rFont val="方正仿宋_GBK"/>
        <charset val="134"/>
      </rPr>
      <t> 助学金</t>
    </r>
  </si>
  <si>
    <r>
      <rPr>
        <sz val="12"/>
        <rFont val="方正仿宋_GBK"/>
        <charset val="134"/>
      </rPr>
      <t> 31002</t>
    </r>
  </si>
  <si>
    <r>
      <rPr>
        <sz val="12"/>
        <rFont val="方正仿宋_GBK"/>
        <charset val="134"/>
      </rPr>
      <t> 办公设备购置</t>
    </r>
  </si>
  <si>
    <r>
      <rPr>
        <sz val="12"/>
        <rFont val="方正仿宋_GBK"/>
        <charset val="134"/>
      </rPr>
      <t> 31003</t>
    </r>
  </si>
  <si>
    <r>
      <rPr>
        <sz val="12"/>
        <rFont val="方正仿宋_GBK"/>
        <charset val="134"/>
      </rPr>
      <t> 专用设备购置</t>
    </r>
  </si>
  <si>
    <r>
      <rPr>
        <sz val="12"/>
        <rFont val="方正仿宋_GBK"/>
        <charset val="134"/>
      </rPr>
      <t> 31006</t>
    </r>
  </si>
  <si>
    <r>
      <rPr>
        <sz val="12"/>
        <rFont val="方正仿宋_GBK"/>
        <charset val="134"/>
      </rPr>
      <t> 大型修缮</t>
    </r>
  </si>
  <si>
    <r>
      <rPr>
        <sz val="12"/>
        <rFont val="Arial"/>
        <charset val="134"/>
      </rPr>
      <t> </t>
    </r>
    <r>
      <rPr>
        <sz val="12"/>
        <rFont val="方正仿宋_GBK"/>
        <charset val="134"/>
      </rPr>
      <t>31007</t>
    </r>
  </si>
  <si>
    <r>
      <rPr>
        <sz val="12"/>
        <rFont val="Arial"/>
        <charset val="134"/>
      </rPr>
      <t> </t>
    </r>
    <r>
      <rPr>
        <sz val="12"/>
        <rFont val="方正仿宋_GBK"/>
        <charset val="134"/>
      </rPr>
      <t>信息网络及软件购置更新</t>
    </r>
  </si>
  <si>
    <r>
      <rPr>
        <sz val="12"/>
        <rFont val="方正仿宋_GBK"/>
        <charset val="134"/>
      </rPr>
      <t> 31013</t>
    </r>
  </si>
  <si>
    <r>
      <rPr>
        <sz val="12"/>
        <rFont val="方正仿宋_GBK"/>
        <charset val="134"/>
      </rPr>
      <t> 公务用车购置</t>
    </r>
  </si>
  <si>
    <r>
      <rPr>
        <sz val="12"/>
        <rFont val="方正仿宋_GBK"/>
        <charset val="134"/>
      </rPr>
      <t> 31021</t>
    </r>
  </si>
  <si>
    <r>
      <rPr>
        <sz val="12"/>
        <rFont val="方正仿宋_GBK"/>
        <charset val="134"/>
      </rPr>
      <t> 文物和陈列品购置</t>
    </r>
  </si>
  <si>
    <r>
      <rPr>
        <sz val="12"/>
        <rFont val="方正仿宋_GBK"/>
        <charset val="134"/>
      </rPr>
      <t> 31099</t>
    </r>
  </si>
  <si>
    <t>附件11</t>
  </si>
  <si>
    <r>
      <rPr>
        <sz val="12"/>
        <rFont val="方正仿宋_GBK"/>
        <charset val="134"/>
      </rPr>
      <t> 50306</t>
    </r>
  </si>
  <si>
    <r>
      <rPr>
        <sz val="12"/>
        <rFont val="方正仿宋_GBK"/>
        <charset val="134"/>
      </rPr>
      <t> 设备购置</t>
    </r>
  </si>
  <si>
    <r>
      <rPr>
        <sz val="12"/>
        <rFont val="方正仿宋_GBK"/>
        <charset val="134"/>
      </rPr>
      <t> 50307</t>
    </r>
  </si>
  <si>
    <r>
      <rPr>
        <sz val="12"/>
        <rFont val="方正仿宋_GBK"/>
        <charset val="134"/>
      </rPr>
      <t> 50902</t>
    </r>
  </si>
  <si>
    <t>附件12</t>
  </si>
  <si>
    <t>2025年重庆市九龙坡区教育委员会政府采购明细表</t>
  </si>
  <si>
    <t>金额单位：万元</t>
  </si>
  <si>
    <t>部门单位</t>
  </si>
  <si>
    <t>项目编码</t>
  </si>
  <si>
    <t>项目名称</t>
  </si>
  <si>
    <t>功能科目</t>
  </si>
  <si>
    <t>政府经济科目</t>
  </si>
  <si>
    <t>部门经济科目</t>
  </si>
  <si>
    <t>是否政府采购</t>
  </si>
  <si>
    <t>项目状态</t>
  </si>
  <si>
    <t>单位资金</t>
  </si>
  <si>
    <t>一般债券</t>
  </si>
  <si>
    <t>外国政府和国际组织贷款</t>
  </si>
  <si>
    <t>外国政府和国际组织赠款</t>
  </si>
  <si>
    <t>专项债券</t>
  </si>
  <si>
    <t>附属单位上缴收入资金</t>
  </si>
  <si>
    <t>其他收入资金</t>
  </si>
  <si>
    <t>合计：</t>
  </si>
  <si>
    <t xml:space="preserve"> </t>
  </si>
  <si>
    <t>250-重庆市九龙坡区教育委员会</t>
  </si>
  <si>
    <r>
      <rPr>
        <sz val="9"/>
        <color rgb="FF000000"/>
        <rFont val="Dialog.plain"/>
        <charset val="134"/>
      </rPr>
      <t>  250001-重庆市九龙坡区教育委员会（本级）</t>
    </r>
  </si>
  <si>
    <r>
      <rPr>
        <sz val="9"/>
        <color rgb="FF000000"/>
        <rFont val="Dialog.plain"/>
        <charset val="134"/>
      </rPr>
      <t>   250001-重庆市九龙坡区教育委员会（本级）</t>
    </r>
  </si>
  <si>
    <t>50010722T000000158136</t>
  </si>
  <si>
    <t>义务教育阶段学生教辅资料（固）</t>
  </si>
  <si>
    <t>2050299-其他普通教育支出</t>
  </si>
  <si>
    <t>50201-办公经费</t>
  </si>
  <si>
    <t>30202-印刷费</t>
  </si>
  <si>
    <t>是</t>
  </si>
  <si>
    <t>预算局确认已审</t>
  </si>
  <si>
    <t>50010722T000000158137</t>
  </si>
  <si>
    <t>校园安保经费（固）</t>
  </si>
  <si>
    <t>2050199-其他教育管理事务支出</t>
  </si>
  <si>
    <t>30209-物业管理费</t>
  </si>
  <si>
    <r>
      <rPr>
        <sz val="9"/>
        <color rgb="FF000000"/>
        <rFont val="Dialog.plain"/>
        <charset val="134"/>
      </rPr>
      <t>  250004-重庆市工艺美术学校</t>
    </r>
  </si>
  <si>
    <r>
      <rPr>
        <sz val="9"/>
        <color rgb="FF000000"/>
        <rFont val="Dialog.plain"/>
        <charset val="134"/>
      </rPr>
      <t>   250004-重庆市工艺美术学校</t>
    </r>
  </si>
  <si>
    <t>50010722T000000158146</t>
  </si>
  <si>
    <t>学校设备购置专项经费</t>
  </si>
  <si>
    <t>2050905-中等职业学校教学设施</t>
  </si>
  <si>
    <t>50601-资本性支出</t>
  </si>
  <si>
    <t>31099-其他资本性支出</t>
  </si>
  <si>
    <r>
      <rPr>
        <sz val="9"/>
        <color rgb="FF000000"/>
        <rFont val="Dialog.plain"/>
        <charset val="134"/>
      </rPr>
      <t>  250005-重庆市九龙坡职业教育中心</t>
    </r>
  </si>
  <si>
    <r>
      <rPr>
        <sz val="9"/>
        <color rgb="FF000000"/>
        <rFont val="Dialog.plain"/>
        <charset val="134"/>
      </rPr>
      <t>   250005-重庆市九龙坡职业教育中心</t>
    </r>
  </si>
  <si>
    <t>31002-办公设备购置</t>
  </si>
  <si>
    <r>
      <rPr>
        <sz val="9"/>
        <color rgb="FF000000"/>
        <rFont val="Dialog.plain"/>
        <charset val="134"/>
      </rPr>
      <t>  250008-重庆市四十七中学</t>
    </r>
  </si>
  <si>
    <r>
      <rPr>
        <sz val="9"/>
        <color rgb="FF000000"/>
        <rFont val="Dialog.plain"/>
        <charset val="134"/>
      </rPr>
      <t>   250008-重庆市四十七中学</t>
    </r>
  </si>
  <si>
    <t>50010725T000004963875</t>
  </si>
  <si>
    <t>渝财教（2024）170号提前下达2025年城乡义务教育补助经费-生均公用经费</t>
  </si>
  <si>
    <t>2050203-初中教育</t>
  </si>
  <si>
    <t>50502-商品和服务支出</t>
  </si>
  <si>
    <t>30201-办公费</t>
  </si>
  <si>
    <r>
      <rPr>
        <sz val="9"/>
        <color rgb="FF000000"/>
        <rFont val="Dialog.plain"/>
        <charset val="134"/>
      </rPr>
      <t>  250009-重庆市渝西中学</t>
    </r>
  </si>
  <si>
    <r>
      <rPr>
        <sz val="9"/>
        <color rgb="FF000000"/>
        <rFont val="Dialog.plain"/>
        <charset val="134"/>
      </rPr>
      <t>   250009-重庆市渝西中学</t>
    </r>
  </si>
  <si>
    <t>2050999-其他教育费附加安排的支出</t>
  </si>
  <si>
    <t>31003-专用设备购置</t>
  </si>
  <si>
    <r>
      <rPr>
        <sz val="9"/>
        <color rgb="FF000000"/>
        <rFont val="Dialog.plain"/>
        <charset val="134"/>
      </rPr>
      <t>  250012-重庆市九龙坡区育才实验学校</t>
    </r>
  </si>
  <si>
    <r>
      <rPr>
        <sz val="9"/>
        <color rgb="FF000000"/>
        <rFont val="Dialog.plain"/>
        <charset val="134"/>
      </rPr>
      <t>   250012-重庆市九龙坡区育才实验学校</t>
    </r>
  </si>
  <si>
    <t>50010721Y000000026919</t>
  </si>
  <si>
    <t>学校设备购置费</t>
  </si>
  <si>
    <t>50010724T000004199435</t>
  </si>
  <si>
    <t>公务用车购置</t>
  </si>
  <si>
    <t>31013-公务用车购置</t>
  </si>
  <si>
    <r>
      <rPr>
        <sz val="9"/>
        <color rgb="FF000000"/>
        <rFont val="Dialog.plain"/>
        <charset val="134"/>
      </rPr>
      <t>  250014-重庆市九龙坡区实验外国语学校</t>
    </r>
  </si>
  <si>
    <r>
      <rPr>
        <sz val="9"/>
        <color rgb="FF000000"/>
        <rFont val="Dialog.plain"/>
        <charset val="134"/>
      </rPr>
      <t>   250014-重庆市九龙坡区实验外国语学校</t>
    </r>
  </si>
  <si>
    <r>
      <rPr>
        <sz val="9"/>
        <color rgb="FF000000"/>
        <rFont val="Dialog.plain"/>
        <charset val="134"/>
      </rPr>
      <t>  250016-重庆市九龙坡区行知育才学校</t>
    </r>
  </si>
  <si>
    <r>
      <rPr>
        <sz val="9"/>
        <color rgb="FF000000"/>
        <rFont val="Dialog.plain"/>
        <charset val="134"/>
      </rPr>
      <t>   250016-重庆市九龙坡区行知育才学校</t>
    </r>
  </si>
  <si>
    <t>2050904-城市中小学教学设施</t>
  </si>
  <si>
    <r>
      <rPr>
        <sz val="9"/>
        <color rgb="FF000000"/>
        <rFont val="Dialog.plain"/>
        <charset val="134"/>
      </rPr>
      <t>  250017-重庆市铁路中学校</t>
    </r>
  </si>
  <si>
    <r>
      <rPr>
        <sz val="9"/>
        <color rgb="FF000000"/>
        <rFont val="Dialog.plain"/>
        <charset val="134"/>
      </rPr>
      <t>   250017-重庆市铁路中学校</t>
    </r>
  </si>
  <si>
    <t>2050204-高中教育</t>
  </si>
  <si>
    <t>50010724Y000004054041</t>
  </si>
  <si>
    <t>教育生均公用经费定额-非义务教育</t>
  </si>
  <si>
    <r>
      <rPr>
        <sz val="9"/>
        <color rgb="FF000000"/>
        <rFont val="Dialog.plain"/>
        <charset val="134"/>
      </rPr>
      <t>  250028-重庆市九龙坡区西彭镇第三中学</t>
    </r>
  </si>
  <si>
    <r>
      <rPr>
        <sz val="9"/>
        <color rgb="FF000000"/>
        <rFont val="Dialog.plain"/>
        <charset val="134"/>
      </rPr>
      <t>   250028-重庆市九龙坡区西彭镇第三中学</t>
    </r>
  </si>
  <si>
    <t>50010721Y000000026905</t>
  </si>
  <si>
    <t>教育薄弱学校公用定额</t>
  </si>
  <si>
    <r>
      <rPr>
        <sz val="9"/>
        <color rgb="FF000000"/>
        <rFont val="Dialog.plain"/>
        <charset val="134"/>
      </rPr>
      <t>  250030-重庆市九龙坡区铁马小学校</t>
    </r>
  </si>
  <si>
    <r>
      <rPr>
        <sz val="9"/>
        <color rgb="FF000000"/>
        <rFont val="Dialog.plain"/>
        <charset val="134"/>
      </rPr>
      <t>   250030-重庆市九龙坡区铁马小学校</t>
    </r>
  </si>
  <si>
    <t>2050202-小学教育</t>
  </si>
  <si>
    <r>
      <rPr>
        <sz val="9"/>
        <color rgb="FF000000"/>
        <rFont val="Dialog.plain"/>
        <charset val="134"/>
      </rPr>
      <t>  250033-重庆市九龙坡区谢家湾小学校</t>
    </r>
  </si>
  <si>
    <r>
      <rPr>
        <sz val="9"/>
        <color rgb="FF000000"/>
        <rFont val="Dialog.plain"/>
        <charset val="134"/>
      </rPr>
      <t>   250033-重庆市九龙坡区谢家湾小学校</t>
    </r>
  </si>
  <si>
    <t>50010722T000000157555</t>
  </si>
  <si>
    <t>民转公学校公用经费</t>
  </si>
  <si>
    <r>
      <rPr>
        <sz val="9"/>
        <color rgb="FF000000"/>
        <rFont val="Dialog.plain"/>
        <charset val="134"/>
      </rPr>
      <t>  250035-重庆市九龙坡区杨石路小学校</t>
    </r>
  </si>
  <si>
    <r>
      <rPr>
        <sz val="9"/>
        <color rgb="FF000000"/>
        <rFont val="Dialog.plain"/>
        <charset val="134"/>
      </rPr>
      <t>   250035-重庆市九龙坡区杨石路小学校</t>
    </r>
  </si>
  <si>
    <r>
      <rPr>
        <sz val="9"/>
        <color rgb="FF000000"/>
        <rFont val="Dialog.plain"/>
        <charset val="134"/>
      </rPr>
      <t>  250036-重庆市九龙坡区杨家坪小学校</t>
    </r>
  </si>
  <si>
    <r>
      <rPr>
        <sz val="9"/>
        <color rgb="FF000000"/>
        <rFont val="Dialog.plain"/>
        <charset val="134"/>
      </rPr>
      <t>   250036-重庆市九龙坡区杨家坪小学校</t>
    </r>
  </si>
  <si>
    <t>50010722T000000157384</t>
  </si>
  <si>
    <t>非税弥补公用经费（专户）</t>
  </si>
  <si>
    <t>2050201-学前教育</t>
  </si>
  <si>
    <r>
      <rPr>
        <sz val="9"/>
        <color rgb="FF000000"/>
        <rFont val="Dialog.plain"/>
        <charset val="134"/>
      </rPr>
      <t>  250038-重庆市九龙坡区鹅公岩小学校</t>
    </r>
  </si>
  <si>
    <r>
      <rPr>
        <sz val="9"/>
        <color rgb="FF000000"/>
        <rFont val="Dialog.plain"/>
        <charset val="134"/>
      </rPr>
      <t>   250038-重庆市九龙坡区鹅公岩小学校</t>
    </r>
  </si>
  <si>
    <r>
      <rPr>
        <sz val="9"/>
        <color rgb="FF000000"/>
        <rFont val="Dialog.plain"/>
        <charset val="134"/>
      </rPr>
      <t>  250039-重庆市九龙坡区玉清寺小学校</t>
    </r>
  </si>
  <si>
    <r>
      <rPr>
        <sz val="9"/>
        <color rgb="FF000000"/>
        <rFont val="Dialog.plain"/>
        <charset val="134"/>
      </rPr>
      <t>   250039-重庆市九龙坡区玉清寺小学校</t>
    </r>
  </si>
  <si>
    <r>
      <rPr>
        <sz val="9"/>
        <color rgb="FF000000"/>
        <rFont val="Dialog.plain"/>
        <charset val="134"/>
      </rPr>
      <t>  250042-重庆市九龙坡区人和小学校</t>
    </r>
  </si>
  <si>
    <r>
      <rPr>
        <sz val="9"/>
        <color rgb="FF000000"/>
        <rFont val="Dialog.plain"/>
        <charset val="134"/>
      </rPr>
      <t>   250042-重庆市九龙坡区人和小学校</t>
    </r>
  </si>
  <si>
    <t>50010721Y000000026904</t>
  </si>
  <si>
    <t>教育生均公用经费定额</t>
  </si>
  <si>
    <r>
      <rPr>
        <sz val="9"/>
        <color rgb="FF000000"/>
        <rFont val="Dialog.plain"/>
        <charset val="134"/>
      </rPr>
      <t>  250043-重庆市九龙坡区华玉幼儿园</t>
    </r>
  </si>
  <si>
    <r>
      <rPr>
        <sz val="9"/>
        <color rgb="FF000000"/>
        <rFont val="Dialog.plain"/>
        <charset val="134"/>
      </rPr>
      <t>   250043-重庆市九龙坡区华玉幼儿园</t>
    </r>
  </si>
  <si>
    <r>
      <rPr>
        <sz val="9"/>
        <color rgb="FF000000"/>
        <rFont val="Dialog.plain"/>
        <charset val="134"/>
      </rPr>
      <t>  250046-重庆市九龙坡区九龙小学校</t>
    </r>
  </si>
  <si>
    <r>
      <rPr>
        <sz val="9"/>
        <color rgb="FF000000"/>
        <rFont val="Dialog.plain"/>
        <charset val="134"/>
      </rPr>
      <t>   250046-重庆市九龙坡区九龙小学校</t>
    </r>
  </si>
  <si>
    <r>
      <rPr>
        <sz val="9"/>
        <color rgb="FF000000"/>
        <rFont val="Dialog.plain"/>
        <charset val="134"/>
      </rPr>
      <t>  250047-重庆市九龙坡区蟠龙小学校</t>
    </r>
  </si>
  <si>
    <r>
      <rPr>
        <sz val="9"/>
        <color rgb="FF000000"/>
        <rFont val="Dialog.plain"/>
        <charset val="134"/>
      </rPr>
      <t>   250047-重庆市九龙坡区蟠龙小学校</t>
    </r>
  </si>
  <si>
    <r>
      <rPr>
        <sz val="9"/>
        <color rgb="FF000000"/>
        <rFont val="Dialog.plain"/>
        <charset val="134"/>
      </rPr>
      <t>  250048-重庆市九龙坡区华梁幼儿园</t>
    </r>
  </si>
  <si>
    <r>
      <rPr>
        <sz val="9"/>
        <color rgb="FF000000"/>
        <rFont val="Dialog.plain"/>
        <charset val="134"/>
      </rPr>
      <t>   250048-重庆市九龙坡区华梁幼儿园</t>
    </r>
  </si>
  <si>
    <r>
      <rPr>
        <sz val="9"/>
        <color rgb="FF000000"/>
        <rFont val="Dialog.plain"/>
        <charset val="134"/>
      </rPr>
      <t>  250050-重庆市九龙坡区科学城谢家湾学校</t>
    </r>
  </si>
  <si>
    <r>
      <rPr>
        <sz val="9"/>
        <color rgb="FF000000"/>
        <rFont val="Dialog.plain"/>
        <charset val="134"/>
      </rPr>
      <t>   250050-重庆市九龙坡区科学城谢家湾学校</t>
    </r>
  </si>
  <si>
    <t>50010722T000000157771</t>
  </si>
  <si>
    <t>公务用车购置专项经费</t>
  </si>
  <si>
    <r>
      <rPr>
        <sz val="9"/>
        <color rgb="FF000000"/>
        <rFont val="Dialog.plain"/>
        <charset val="134"/>
      </rPr>
      <t>  250051-重庆市九龙坡区彩云湖幼儿园</t>
    </r>
  </si>
  <si>
    <r>
      <rPr>
        <sz val="9"/>
        <color rgb="FF000000"/>
        <rFont val="Dialog.plain"/>
        <charset val="134"/>
      </rPr>
      <t>   250051-重庆市九龙坡区彩云湖幼儿园</t>
    </r>
  </si>
  <si>
    <r>
      <rPr>
        <sz val="9"/>
        <color rgb="FF000000"/>
        <rFont val="Dialog.plain"/>
        <charset val="134"/>
      </rPr>
      <t>  250058-重庆市九龙坡区西彭镇第三小学校</t>
    </r>
  </si>
  <si>
    <r>
      <rPr>
        <sz val="9"/>
        <color rgb="FF000000"/>
        <rFont val="Dialog.plain"/>
        <charset val="134"/>
      </rPr>
      <t>   250058-重庆市九龙坡区西彭镇第三小学校</t>
    </r>
  </si>
  <si>
    <r>
      <rPr>
        <sz val="9"/>
        <color rgb="FF000000"/>
        <rFont val="Dialog.plain"/>
        <charset val="134"/>
      </rPr>
      <t>  250061-重庆铁路小学</t>
    </r>
  </si>
  <si>
    <r>
      <rPr>
        <sz val="9"/>
        <color rgb="FF000000"/>
        <rFont val="Dialog.plain"/>
        <charset val="134"/>
      </rPr>
      <t>   250061-重庆铁路小学</t>
    </r>
  </si>
  <si>
    <r>
      <rPr>
        <sz val="9"/>
        <color rgb="FF000000"/>
        <rFont val="Dialog.plain"/>
        <charset val="134"/>
      </rPr>
      <t>  250062-重庆市九龙坡区西彭园区实验小学校</t>
    </r>
  </si>
  <si>
    <r>
      <rPr>
        <sz val="9"/>
        <color rgb="FF000000"/>
        <rFont val="Dialog.plain"/>
        <charset val="134"/>
      </rPr>
      <t>   250062-重庆市九龙坡区西彭园区实验小学校</t>
    </r>
  </si>
  <si>
    <r>
      <rPr>
        <sz val="9"/>
        <color rgb="FF000000"/>
        <rFont val="Dialog.plain"/>
        <charset val="134"/>
      </rPr>
      <t>  250063-重庆市九龙坡区人民政府机关幼儿园</t>
    </r>
  </si>
  <si>
    <r>
      <rPr>
        <sz val="9"/>
        <color rgb="FF000000"/>
        <rFont val="Dialog.plain"/>
        <charset val="134"/>
      </rPr>
      <t>   250063-重庆市九龙坡区人民政府机关幼儿园</t>
    </r>
  </si>
  <si>
    <t>50010722T000000157099</t>
  </si>
  <si>
    <t>学前教育专项经费（固）</t>
  </si>
  <si>
    <r>
      <rPr>
        <sz val="9"/>
        <color rgb="FF000000"/>
        <rFont val="Dialog.plain"/>
        <charset val="134"/>
      </rPr>
      <t>  250065-九龙坡铁路幼儿园</t>
    </r>
  </si>
  <si>
    <r>
      <rPr>
        <sz val="9"/>
        <color rgb="FF000000"/>
        <rFont val="Dialog.plain"/>
        <charset val="134"/>
      </rPr>
      <t>   250065-九龙坡铁路幼儿园</t>
    </r>
  </si>
  <si>
    <r>
      <rPr>
        <sz val="9"/>
        <color rgb="FF000000"/>
        <rFont val="Dialog.plain"/>
        <charset val="134"/>
      </rPr>
      <t>  250066-重庆市九龙坡区教师进修学院</t>
    </r>
  </si>
  <si>
    <r>
      <rPr>
        <sz val="9"/>
        <color rgb="FF000000"/>
        <rFont val="Dialog.plain"/>
        <charset val="134"/>
      </rPr>
      <t>   250066-重庆市九龙坡区教师进修学院</t>
    </r>
  </si>
  <si>
    <t>2050801-教师进修</t>
  </si>
  <si>
    <r>
      <rPr>
        <sz val="9"/>
        <color rgb="FF000000"/>
        <rFont val="Dialog.plain"/>
        <charset val="134"/>
      </rPr>
      <t>  250068-重庆市九龙坡区中小学卫生保健所</t>
    </r>
  </si>
  <si>
    <r>
      <rPr>
        <sz val="9"/>
        <color rgb="FF000000"/>
        <rFont val="Dialog.plain"/>
        <charset val="134"/>
      </rPr>
      <t>   250068-重庆市九龙坡区中小学卫生保健所</t>
    </r>
  </si>
  <si>
    <t>50010722T000000158138</t>
  </si>
  <si>
    <t>全区学生体检工作专项经费</t>
  </si>
  <si>
    <t>30227-委托业务费</t>
  </si>
  <si>
    <r>
      <rPr>
        <sz val="9"/>
        <color rgb="FF000000"/>
        <rFont val="Dialog.plain"/>
        <charset val="134"/>
      </rPr>
      <t>  250070-重庆市九龙坡区教育信息技术与装备中心</t>
    </r>
  </si>
  <si>
    <r>
      <rPr>
        <sz val="9"/>
        <color rgb="FF000000"/>
        <rFont val="Dialog.plain"/>
        <charset val="134"/>
      </rPr>
      <t>   250070-重庆市九龙坡区教育信息技术与装备中心</t>
    </r>
  </si>
  <si>
    <t>50010722T000000158143</t>
  </si>
  <si>
    <t>教育城域网服务及运维经费</t>
  </si>
  <si>
    <r>
      <rPr>
        <sz val="9"/>
        <color rgb="FF000000"/>
        <rFont val="Dialog.plain"/>
        <charset val="134"/>
      </rPr>
      <t>  250074-重庆市高新技术产业开发区石桥铺小学</t>
    </r>
  </si>
  <si>
    <r>
      <rPr>
        <sz val="9"/>
        <color rgb="FF000000"/>
        <rFont val="Dialog.plain"/>
        <charset val="134"/>
      </rPr>
      <t>   250074-重庆市高新技术产业开发区石桥铺小学</t>
    </r>
  </si>
  <si>
    <r>
      <rPr>
        <sz val="9"/>
        <color rgb="FF000000"/>
        <rFont val="Dialog.plain"/>
        <charset val="134"/>
      </rPr>
      <t>  250079-重庆高新技术产业开发区陈家坪小学校</t>
    </r>
  </si>
  <si>
    <r>
      <rPr>
        <sz val="9"/>
        <color rgb="FF000000"/>
        <rFont val="Dialog.plain"/>
        <charset val="134"/>
      </rPr>
      <t>   250079-重庆高新技术产业开发区陈家坪小学校</t>
    </r>
  </si>
  <si>
    <r>
      <rPr>
        <sz val="9"/>
        <color rgb="FF000000"/>
        <rFont val="Dialog.plain"/>
        <charset val="134"/>
      </rPr>
      <t>  250080-重庆外国语学校森林小学</t>
    </r>
  </si>
  <si>
    <r>
      <rPr>
        <sz val="9"/>
        <color rgb="FF000000"/>
        <rFont val="Dialog.plain"/>
        <charset val="134"/>
      </rPr>
      <t>   250080-重庆外国语学校森林小学</t>
    </r>
  </si>
  <si>
    <r>
      <rPr>
        <sz val="9"/>
        <color rgb="FF000000"/>
        <rFont val="Dialog.plain"/>
        <charset val="134"/>
      </rPr>
      <t>  250081-重庆高新技术产业开发区第一实验小学校</t>
    </r>
  </si>
  <si>
    <r>
      <rPr>
        <sz val="9"/>
        <color rgb="FF000000"/>
        <rFont val="Dialog.plain"/>
        <charset val="134"/>
      </rPr>
      <t>   250081-重庆高新技术产业开发区第一实验小学校</t>
    </r>
  </si>
  <si>
    <r>
      <rPr>
        <sz val="9"/>
        <color rgb="FF000000"/>
        <rFont val="Dialog.plain"/>
        <charset val="134"/>
      </rPr>
      <t>  250085-重庆市一一一中学校</t>
    </r>
  </si>
  <si>
    <r>
      <rPr>
        <sz val="9"/>
        <color rgb="FF000000"/>
        <rFont val="Dialog.plain"/>
        <charset val="134"/>
      </rPr>
      <t>   250085-重庆市一一一中学校</t>
    </r>
  </si>
  <si>
    <r>
      <rPr>
        <sz val="9"/>
        <color rgb="FF000000"/>
        <rFont val="Dialog.plain"/>
        <charset val="134"/>
      </rPr>
      <t>  250086-重庆市九龙坡区彩云湖小学校</t>
    </r>
  </si>
  <si>
    <r>
      <rPr>
        <sz val="9"/>
        <color rgb="FF000000"/>
        <rFont val="Dialog.plain"/>
        <charset val="134"/>
      </rPr>
      <t>   250086-重庆市九龙坡区彩云湖小学校</t>
    </r>
  </si>
  <si>
    <r>
      <rPr>
        <sz val="9"/>
        <color rgb="FF000000"/>
        <rFont val="Dialog.plain"/>
        <charset val="134"/>
      </rPr>
      <t>  250089-重庆市九龙坡区火炬小学校</t>
    </r>
  </si>
  <si>
    <r>
      <rPr>
        <sz val="9"/>
        <color rgb="FF000000"/>
        <rFont val="Dialog.plain"/>
        <charset val="134"/>
      </rPr>
      <t>   250089-重庆市九龙坡区火炬小学校</t>
    </r>
  </si>
  <si>
    <r>
      <rPr>
        <sz val="9"/>
        <color rgb="FF000000"/>
        <rFont val="Dialog.plain"/>
        <charset val="134"/>
      </rPr>
      <t>  250091-重庆市九龙坡区谢家湾朵力小学校</t>
    </r>
  </si>
  <si>
    <r>
      <rPr>
        <sz val="9"/>
        <color rgb="FF000000"/>
        <rFont val="Dialog.plain"/>
        <charset val="134"/>
      </rPr>
      <t>   250091-重庆市九龙坡区谢家湾朵力小学校</t>
    </r>
  </si>
  <si>
    <r>
      <rPr>
        <sz val="9"/>
        <color rgb="FF000000"/>
        <rFont val="Dialog.plain"/>
        <charset val="134"/>
      </rPr>
      <t>  250092-重庆市九龙坡区谢家湾幼儿园</t>
    </r>
  </si>
  <si>
    <r>
      <rPr>
        <sz val="9"/>
        <color rgb="FF000000"/>
        <rFont val="Dialog.plain"/>
        <charset val="134"/>
      </rPr>
      <t>   250092-重庆市九龙坡区谢家湾幼儿园</t>
    </r>
  </si>
  <si>
    <r>
      <rPr>
        <sz val="9"/>
        <color rgb="FF000000"/>
        <rFont val="Dialog.plain"/>
        <charset val="134"/>
      </rPr>
      <t>  250093-重庆市九龙坡区谢家湾博雅幼儿园</t>
    </r>
  </si>
  <si>
    <r>
      <rPr>
        <sz val="9"/>
        <color rgb="FF000000"/>
        <rFont val="Dialog.plain"/>
        <charset val="134"/>
      </rPr>
      <t>   250093-重庆市九龙坡区谢家湾博雅幼儿园</t>
    </r>
  </si>
  <si>
    <r>
      <rPr>
        <sz val="9"/>
        <color rgb="FF000000"/>
        <rFont val="Dialog.plain"/>
        <charset val="134"/>
      </rPr>
      <t>  250094-重庆市育才中学校</t>
    </r>
  </si>
  <si>
    <r>
      <rPr>
        <sz val="9"/>
        <color rgb="FF000000"/>
        <rFont val="Dialog.plain"/>
        <charset val="134"/>
      </rPr>
      <t>   250094-重庆市育才中学校</t>
    </r>
  </si>
  <si>
    <r>
      <rPr>
        <sz val="9"/>
        <color rgb="FF000000"/>
        <rFont val="Dialog.plain"/>
        <charset val="134"/>
      </rPr>
      <t>  250095-重庆市袁家岗幼儿园</t>
    </r>
  </si>
  <si>
    <r>
      <rPr>
        <sz val="9"/>
        <color rgb="FF000000"/>
        <rFont val="Dialog.plain"/>
        <charset val="134"/>
      </rPr>
      <t>   250095-重庆市袁家岗幼儿园</t>
    </r>
  </si>
  <si>
    <r>
      <rPr>
        <sz val="9"/>
        <color rgb="FF000000"/>
        <rFont val="Dialog.plain"/>
        <charset val="134"/>
      </rPr>
      <t>  250096-重庆市九龙坡区华玉小学校</t>
    </r>
  </si>
  <si>
    <r>
      <rPr>
        <sz val="9"/>
        <color rgb="FF000000"/>
        <rFont val="Dialog.plain"/>
        <charset val="134"/>
      </rPr>
      <t>   250096-重庆市九龙坡区华玉小学校</t>
    </r>
  </si>
  <si>
    <r>
      <rPr>
        <sz val="9"/>
        <color rgb="FF000000"/>
        <rFont val="Dialog.plain"/>
        <charset val="134"/>
      </rPr>
      <t>  250097-重庆市九龙坡区晋渝森林小学校</t>
    </r>
  </si>
  <si>
    <r>
      <rPr>
        <sz val="9"/>
        <color rgb="FF000000"/>
        <rFont val="Dialog.plain"/>
        <charset val="134"/>
      </rPr>
      <t>   250097-重庆市九龙坡区晋渝森林小学校</t>
    </r>
  </si>
  <si>
    <r>
      <rPr>
        <sz val="9"/>
        <color rgb="FF000000"/>
        <rFont val="Dialog.plain"/>
        <charset val="134"/>
      </rPr>
      <t>  250100-重庆市九龙坡区华梁学校</t>
    </r>
  </si>
  <si>
    <r>
      <rPr>
        <sz val="9"/>
        <color rgb="FF000000"/>
        <rFont val="Dialog.plain"/>
        <charset val="134"/>
      </rPr>
      <t>   250100-重庆市九龙坡区华梁学校</t>
    </r>
  </si>
  <si>
    <r>
      <rPr>
        <sz val="9"/>
        <color rgb="FF000000"/>
        <rFont val="Dialog.plain"/>
        <charset val="134"/>
      </rPr>
      <t>  250101-重庆市九龙坡区华福实验幼儿园</t>
    </r>
  </si>
  <si>
    <r>
      <rPr>
        <sz val="9"/>
        <color rgb="FF000000"/>
        <rFont val="Dialog.plain"/>
        <charset val="134"/>
      </rPr>
      <t>   250101-重庆市九龙坡区华福实验幼儿园</t>
    </r>
  </si>
  <si>
    <r>
      <rPr>
        <sz val="9"/>
        <color rgb="FF000000"/>
        <rFont val="Dialog.plain"/>
        <charset val="134"/>
      </rPr>
      <t>  250102-重庆谢家湾学校</t>
    </r>
  </si>
  <si>
    <r>
      <rPr>
        <sz val="9"/>
        <color rgb="FF000000"/>
        <rFont val="Dialog.plain"/>
        <charset val="134"/>
      </rPr>
      <t>   250102-重庆谢家湾学校</t>
    </r>
  </si>
  <si>
    <r>
      <rPr>
        <sz val="9"/>
        <color rgb="FF000000"/>
        <rFont val="Dialog.plain"/>
        <charset val="134"/>
      </rPr>
      <t>  250103-重庆实验外国语学校</t>
    </r>
  </si>
  <si>
    <r>
      <rPr>
        <sz val="9"/>
        <color rgb="FF000000"/>
        <rFont val="Dialog.plain"/>
        <charset val="134"/>
      </rPr>
      <t>   250103-重庆实验外国语学校</t>
    </r>
  </si>
  <si>
    <r>
      <rPr>
        <sz val="9"/>
        <color rgb="FF000000"/>
        <rFont val="Dialog.plain"/>
        <charset val="134"/>
      </rPr>
      <t>  250106-重庆市九龙坡区巴国城小学校</t>
    </r>
  </si>
  <si>
    <r>
      <rPr>
        <sz val="9"/>
        <color rgb="FF000000"/>
        <rFont val="Dialog.plain"/>
        <charset val="134"/>
      </rPr>
      <t>   250106-重庆市九龙坡区巴国城小学校</t>
    </r>
  </si>
  <si>
    <r>
      <rPr>
        <sz val="9"/>
        <color rgb="FF000000"/>
        <rFont val="Dialog.plain"/>
        <charset val="134"/>
      </rPr>
      <t>  250107-重庆市九龙坡区彩云湖森林小学</t>
    </r>
  </si>
  <si>
    <r>
      <rPr>
        <sz val="9"/>
        <color rgb="FF000000"/>
        <rFont val="Dialog.plain"/>
        <charset val="134"/>
      </rPr>
      <t>   250107-重庆市九龙坡区彩云湖森林小学</t>
    </r>
  </si>
  <si>
    <r>
      <rPr>
        <sz val="9"/>
        <color rgb="FF000000"/>
        <rFont val="Dialog.plain"/>
        <charset val="134"/>
      </rPr>
      <t>  250112-重庆市九龙坡区江州幼儿园</t>
    </r>
  </si>
  <si>
    <r>
      <rPr>
        <sz val="9"/>
        <color rgb="FF000000"/>
        <rFont val="Dialog.plain"/>
        <charset val="134"/>
      </rPr>
      <t>   250112-重庆市九龙坡区江州幼儿园</t>
    </r>
  </si>
  <si>
    <t>附件13</t>
  </si>
  <si>
    <t>2025年重庆市九龙坡区教育委员会整体支出绩效目标申报表</t>
  </si>
  <si>
    <t>预算年度:2025</t>
  </si>
  <si>
    <t>预算（单位）名称：</t>
  </si>
  <si>
    <t>总体资金情况（万元）</t>
  </si>
  <si>
    <t>预算支出总额</t>
  </si>
  <si>
    <t>财政拨款</t>
  </si>
  <si>
    <t>专户资金</t>
  </si>
  <si>
    <t/>
  </si>
  <si>
    <t>部
门
整
体
绩
效
情
况</t>
  </si>
  <si>
    <t>整体绩效目标</t>
  </si>
  <si>
    <t>一是扎实推进“红岩思政”铸魂育人工程。推动党的创新理论与思政教育、思政课程与课程思政、大师资与大平台、场景体验与思想浸润、部门联动与家校社协同“五个融合”。坚持党建统领，配齐专职为主、专兼结合、数量充足的思政课教师队伍，推动思政课名师工作室、实践教学基地建设。
二是扎实推进东西学校“教共体”质量提升工程。以东西学校一体发展为带动，推进学校管理、师资建设、教育教学、特色发展、质量评价“五个一体化”。东西学校“教共体”覆盖率实现100%，推动师带徒、讲师团、帮带团，促进教师共同成长，创成全国义务教育优质均衡区。
三是扎实推进弘扬“行知”精神名家名师成长工程。实施名家、名书记（名校长）、名教研员、名班主任、名教师“五名工程”。累计引进优秀教师200名，中小学专任教师本科及以上学历达76%，研究生及以上学历增长10%；名师、名班主任、名教研员、名校长、名书记工作室达到80个，新增市级以上名师10人，“2531”名师工程达到2600人规模。
四是扎实推进创新人才“小—初—高”一体贯通培养工程。围绕培养学生的创新精神、创新能力，通过建设创新培养基地、开设创新衔接课程、推动创新教学改革、培养创新专业师资、落实创新专项保障“五个创新”。探索创新人才早发现、早培养工作机制。
五是扎实推进家校社“同心育人”工程。围绕政府、学校、家庭、社会同向发力、协同育人，建立九龙坡区家校社协同育人“教联体”、家校社协同育人指导服务中心，发挥校外心理健康辅导中心作用，成立“融心·育人”教育界别委员工作室，为全区家校社协同育人工作统筹指导，提供政策支持和条件保障，进一步完善家校社协同育人机制。
六是扎实推进教育对外开放合作工程。围绕“引进来”和“走出去”，扩大国际交流，对接市级基础教育人文交流、职业教育协同出海、高等教育开放合作、“留学重庆”筑巢引凤、“关键语种”人才培养“五个平台”。鼓励中小学与海外学校建成伙伴关系，积极参与青年使者交流学习计划。</t>
  </si>
  <si>
    <t>年度绩效指标</t>
  </si>
  <si>
    <t>一级指标</t>
  </si>
  <si>
    <t>二级指标</t>
  </si>
  <si>
    <t xml:space="preserve"> 三级指标</t>
  </si>
  <si>
    <t>绩效指标性质</t>
  </si>
  <si>
    <t>绩效指标值</t>
  </si>
  <si>
    <t>绩效度量单位</t>
  </si>
  <si>
    <t>权重</t>
  </si>
  <si>
    <t>产出指标</t>
  </si>
  <si>
    <t>数量指标</t>
  </si>
  <si>
    <t>教育集团</t>
  </si>
  <si>
    <t>≥</t>
  </si>
  <si>
    <t>10</t>
  </si>
  <si>
    <t>个</t>
  </si>
  <si>
    <t>质量指标</t>
  </si>
  <si>
    <t>年度预算执行率</t>
  </si>
  <si>
    <t>70</t>
  </si>
  <si>
    <t>%</t>
  </si>
  <si>
    <t>时效指标</t>
  </si>
  <si>
    <t>资金及时到位率</t>
  </si>
  <si>
    <t>95</t>
  </si>
  <si>
    <t>成本指标</t>
  </si>
  <si>
    <t>学校设备购置经费</t>
  </si>
  <si>
    <t>2000</t>
  </si>
  <si>
    <t>万元</t>
  </si>
  <si>
    <t>学校维修购置经费</t>
  </si>
  <si>
    <t>效益指标</t>
  </si>
  <si>
    <t>经济效益</t>
  </si>
  <si>
    <t>提供就业岗位</t>
  </si>
  <si>
    <t>5000</t>
  </si>
  <si>
    <t>社会效益</t>
  </si>
  <si>
    <t>学前教育普惠率</t>
  </si>
  <si>
    <t>80</t>
  </si>
  <si>
    <t>可持续发展</t>
  </si>
  <si>
    <t>受益学生数</t>
  </si>
  <si>
    <t>50000</t>
  </si>
  <si>
    <t>人</t>
  </si>
  <si>
    <t>可持续影响</t>
  </si>
  <si>
    <t>受益学校数</t>
  </si>
  <si>
    <t>50</t>
  </si>
  <si>
    <t>所</t>
  </si>
  <si>
    <t>满意度指标</t>
  </si>
  <si>
    <t>师生满意度</t>
  </si>
  <si>
    <t>90</t>
  </si>
  <si>
    <t>其他说明</t>
  </si>
  <si>
    <t>附表14</t>
  </si>
  <si>
    <t>2025年重庆市九龙坡区教育委员会绩效目标表</t>
  </si>
  <si>
    <t>单位信息：</t>
  </si>
  <si>
    <t>250001-重庆市九龙坡区教育委员会（本级）</t>
  </si>
  <si>
    <t>项目名称：</t>
  </si>
  <si>
    <t>课后延时服务费（固）</t>
  </si>
  <si>
    <t>职能职责与活动：</t>
  </si>
  <si>
    <t>0402-小学及中学教育管理/03-课后延时服务管理</t>
  </si>
  <si>
    <t>主管部门：</t>
  </si>
  <si>
    <t>项目经办人：</t>
  </si>
  <si>
    <t>项目总额：</t>
  </si>
  <si>
    <t>预算执行率权重(%)：</t>
  </si>
  <si>
    <t>项目经办人电话：</t>
  </si>
  <si>
    <t>023-68781908</t>
  </si>
  <si>
    <t>其中：</t>
  </si>
  <si>
    <t>财政资金：</t>
  </si>
  <si>
    <t>整体目标：</t>
  </si>
  <si>
    <t xml:space="preserve">为切实保障建档立卡贫困户、低保家庭儿童、残疾儿童等家庭经济困难儿童群体接受课后服务，编制课后延时服务费专项预算，用于建档立卡贫困户、低保家庭儿童、残疾儿童等家庭经济困难学生减免课后服务费用。深入贯彻落实习近平总书记在全国教育大会上的讲话精神和视察重庆重要讲话精神，切实增强教育服务能力，满足学生和家长对课后服务的需求，根据《教育部办公厅关于做好中小学生课后服务工作的指导意见》（教基一厅〔2017〕2号）、《重庆市教育委员会等四部门关于全面推进中小学生课后服务工作的指导意见》（渝教发〔2019〕20号）等文件要求，坚持自愿参加、公益普惠、事项公开、校内实施原则，建立健全“政府主导、部门协同、学校管理、多方参与”的中小学校内课后服务工作机制。
</t>
  </si>
  <si>
    <t>财政专户管理资金：</t>
  </si>
  <si>
    <t xml:space="preserve">0 </t>
  </si>
  <si>
    <t>单位资金：</t>
  </si>
  <si>
    <t>社会投入资金：</t>
  </si>
  <si>
    <t>银行贷款：</t>
  </si>
  <si>
    <t>三级指标</t>
  </si>
  <si>
    <t>指标性质</t>
  </si>
  <si>
    <t>历史参考值</t>
  </si>
  <si>
    <t>指标值</t>
  </si>
  <si>
    <t>度量单位</t>
  </si>
  <si>
    <t>权重（%）</t>
  </si>
  <si>
    <t>备注</t>
  </si>
  <si>
    <t>课后延时服务补助标准</t>
  </si>
  <si>
    <t>＝</t>
  </si>
  <si>
    <t>1620</t>
  </si>
  <si>
    <t>元/人年</t>
  </si>
  <si>
    <t>20</t>
  </si>
  <si>
    <t>课后服务开展比例</t>
  </si>
  <si>
    <t>15</t>
  </si>
  <si>
    <t>资金及时下达时限</t>
  </si>
  <si>
    <t>年</t>
  </si>
  <si>
    <t>基础教育持续发展</t>
  </si>
  <si>
    <t>定性</t>
  </si>
  <si>
    <t>好</t>
  </si>
  <si>
    <t>减轻家庭负担</t>
  </si>
  <si>
    <t>帮扶对象满意度指标</t>
  </si>
  <si>
    <t>家长满意度</t>
  </si>
  <si>
    <t>2025年重庆市九龙坡区教育委员会（本级）绩效目标表</t>
  </si>
  <si>
    <t>0401-学前教育管理/01-学前教育日常管理</t>
  </si>
  <si>
    <t xml:space="preserve">学前教育是终身学习的开端，是国民教育体系的重要组成部分，是重要的社会公益事业。为深入贯彻党的十九大精神，加快构建布局合理、公益普惠的学前教育公共服务体系，切实推动基础教育一流强区建设，根据《教育部等四部门关于实施第三期学前教育行动计划的意见》（教基〔2017〕3号）和《重庆市人民政府关于第三期学前教育行动计划的实施意见》（渝府发〔2017〕48号）精神，编制2022年学前教育专项经费。推进学前教育普及普惠安全优质发展，实现幼有所育。牢牢把握公益普惠基本方向，着力扩大普惠性学前教育资源供给，健全学前教育政策保障体系，加强幼儿园教师队伍建设，提高幼儿园保教质量，推进学前教育普及普惠安全优质发展，学前教育普惠率达到市级目标要求。
</t>
  </si>
  <si>
    <t>补助民办普惠幼儿园数量jlp</t>
  </si>
  <si>
    <t>5</t>
  </si>
  <si>
    <t>学前三年毛入园率jlp</t>
  </si>
  <si>
    <t>99</t>
  </si>
  <si>
    <t>普惠性学前教育覆盖率</t>
  </si>
  <si>
    <t>学前三年毛入园率</t>
  </si>
  <si>
    <t>普惠幼儿园覆盖率</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</si>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</sst>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75">
    <font>
      <sz val="11"/>
      <color indexed="8"/>
      <name val="宋体"/>
      <charset val="1"/>
      <scheme val="minor"/>
    </font>
    <font>
      <sz val="9"/>
      <color theme="1"/>
      <name val="宋体"/>
      <charset val="134"/>
      <scheme val="minor"/>
    </font>
    <font>
      <sz val="11"/>
      <color theme="1"/>
      <name val="宋体"/>
      <charset val="134"/>
      <scheme val="minor"/>
    </font>
    <font>
      <sz val="10"/>
      <color rgb="FF000000"/>
      <name val="方正楷体_GBK"/>
      <charset val="134"/>
    </font>
    <font>
      <sz val="14"/>
      <color theme="1"/>
      <name val="方正小标宋_GBK"/>
      <charset val="134"/>
    </font>
    <font>
      <b/>
      <sz val="12"/>
      <color theme="1"/>
      <name val="宋体"/>
      <charset val="134"/>
      <scheme val="minor"/>
    </font>
    <font>
      <b/>
      <sz val="11"/>
      <color theme="1"/>
      <name val="方正仿宋_GBK"/>
      <charset val="134"/>
    </font>
    <font>
      <sz val="11"/>
      <color theme="1"/>
      <name val="方正仿宋_GBK"/>
      <charset val="134"/>
    </font>
    <font>
      <b/>
      <sz val="9"/>
      <color theme="1"/>
      <name val="方正仿宋_GBK"/>
      <charset val="134"/>
    </font>
    <font>
      <sz val="11"/>
      <color theme="1"/>
      <name val="宋体"/>
      <charset val="134"/>
    </font>
    <font>
      <sz val="12"/>
      <color rgb="FF000000"/>
      <name val="方正楷体_GBK"/>
      <charset val="134"/>
    </font>
    <font>
      <sz val="16"/>
      <color theme="0" tint="-0.499984740745262"/>
      <name val="方正小标宋_GBK"/>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sz val="10"/>
      <color indexed="8"/>
      <name val="方正楷体_GBK"/>
      <charset val="1"/>
    </font>
    <font>
      <sz val="20"/>
      <color rgb="FF000000"/>
      <name val="方正楷体_GBK"/>
      <charset val="134"/>
    </font>
    <font>
      <sz val="9"/>
      <color rgb="FF000000"/>
      <name val="SimSun"/>
      <charset val="134"/>
    </font>
    <font>
      <sz val="9"/>
      <color rgb="FF000000"/>
      <name val="WenQuanYi Micro Hei"/>
      <charset val="134"/>
    </font>
    <font>
      <sz val="9"/>
      <name val="SimSun"/>
      <charset val="134"/>
    </font>
    <font>
      <sz val="17"/>
      <color rgb="FF000000"/>
      <name val="方正小标宋_GBK"/>
      <charset val="134"/>
    </font>
    <font>
      <sz val="12"/>
      <color rgb="FF000000"/>
      <name val="方正仿宋_GBK"/>
      <charset val="134"/>
    </font>
    <font>
      <sz val="14"/>
      <color rgb="FF000000"/>
      <name val="方正大黑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Times New Roman"/>
      <charset val="134"/>
    </font>
    <font>
      <sz val="16"/>
      <color rgb="FF000000"/>
      <name val="方正小标宋_GBK"/>
      <charset val="134"/>
    </font>
    <font>
      <sz val="12"/>
      <name val="Arial"/>
      <charset val="134"/>
    </font>
    <font>
      <sz val="15"/>
      <color rgb="FF000000"/>
      <name val="方正小标宋_GBK"/>
      <charset val="134"/>
    </font>
    <font>
      <sz val="12"/>
      <color rgb="FF000000"/>
      <name val="Arial"/>
      <charset val="134"/>
    </font>
    <font>
      <sz val="19"/>
      <color rgb="FF000000"/>
      <name val="方正小标宋_GBK"/>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0"/>
      <color rgb="FF000000"/>
      <name val="方正仿宋_GBK"/>
      <charset val="134"/>
    </font>
    <font>
      <sz val="10"/>
      <color rgb="FF000000"/>
      <name val="Times New Roman"/>
      <charset val="134"/>
    </font>
    <font>
      <sz val="10"/>
      <name val="Arial"/>
      <charset val="134"/>
    </font>
    <font>
      <sz val="10"/>
      <color rgb="FF000000"/>
      <name val="Arial"/>
      <charset val="134"/>
    </font>
    <font>
      <sz val="11"/>
      <color rgb="FF000000"/>
      <name val="方正楷体_GBK"/>
      <charset val="134"/>
    </font>
    <font>
      <sz val="14"/>
      <color rgb="FF000000"/>
      <name val="方正小标宋_GBK"/>
      <charset val="134"/>
    </font>
    <font>
      <sz val="12"/>
      <color rgb="FF000000"/>
      <name val="方正黑体_GBK"/>
      <charset val="134"/>
    </font>
    <font>
      <b/>
      <sz val="10"/>
      <color rgb="FF000000"/>
      <name val="方正仿宋_GBK"/>
      <charset val="134"/>
    </font>
    <font>
      <b/>
      <sz val="10"/>
      <color rgb="FF000000"/>
      <name val="Times New Roman"/>
      <charset val="134"/>
    </font>
    <font>
      <sz val="10"/>
      <name val="方正楷体_GBK"/>
      <charset val="134"/>
    </font>
    <font>
      <b/>
      <sz val="14"/>
      <color rgb="FF000000"/>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9"/>
      <name val="方正仿宋_GBK"/>
      <charset val="134"/>
    </font>
    <font>
      <sz val="12"/>
      <name val="方正仿宋_GBK"/>
      <charset val="134"/>
    </font>
    <font>
      <sz val="9"/>
      <color rgb="FF000000"/>
      <name val="Dialog.plain"/>
      <charset val="134"/>
    </font>
    <font>
      <sz val="10"/>
      <name val="方正仿宋_GBK"/>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 fillId="3" borderId="15"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6" applyNumberFormat="0" applyFill="0" applyAlignment="0" applyProtection="0">
      <alignment vertical="center"/>
    </xf>
    <xf numFmtId="0" fontId="57" fillId="0" borderId="16" applyNumberFormat="0" applyFill="0" applyAlignment="0" applyProtection="0">
      <alignment vertical="center"/>
    </xf>
    <xf numFmtId="0" fontId="58" fillId="0" borderId="17" applyNumberFormat="0" applyFill="0" applyAlignment="0" applyProtection="0">
      <alignment vertical="center"/>
    </xf>
    <xf numFmtId="0" fontId="58" fillId="0" borderId="0" applyNumberFormat="0" applyFill="0" applyBorder="0" applyAlignment="0" applyProtection="0">
      <alignment vertical="center"/>
    </xf>
    <xf numFmtId="0" fontId="59" fillId="4" borderId="18" applyNumberFormat="0" applyAlignment="0" applyProtection="0">
      <alignment vertical="center"/>
    </xf>
    <xf numFmtId="0" fontId="60" fillId="5" borderId="19" applyNumberFormat="0" applyAlignment="0" applyProtection="0">
      <alignment vertical="center"/>
    </xf>
    <xf numFmtId="0" fontId="61" fillId="5" borderId="18" applyNumberFormat="0" applyAlignment="0" applyProtection="0">
      <alignment vertical="center"/>
    </xf>
    <xf numFmtId="0" fontId="62" fillId="6" borderId="20" applyNumberFormat="0" applyAlignment="0" applyProtection="0">
      <alignment vertical="center"/>
    </xf>
    <xf numFmtId="0" fontId="63" fillId="0" borderId="21" applyNumberFormat="0" applyFill="0" applyAlignment="0" applyProtection="0">
      <alignment vertical="center"/>
    </xf>
    <xf numFmtId="0" fontId="64" fillId="0" borderId="22" applyNumberFormat="0" applyFill="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69" fillId="12" borderId="0" applyNumberFormat="0" applyBorder="0" applyAlignment="0" applyProtection="0">
      <alignment vertical="center"/>
    </xf>
    <xf numFmtId="0" fontId="68" fillId="13" borderId="0" applyNumberFormat="0" applyBorder="0" applyAlignment="0" applyProtection="0">
      <alignment vertical="center"/>
    </xf>
    <xf numFmtId="0" fontId="68" fillId="14" borderId="0" applyNumberFormat="0" applyBorder="0" applyAlignment="0" applyProtection="0">
      <alignment vertical="center"/>
    </xf>
    <xf numFmtId="0" fontId="69" fillId="15" borderId="0" applyNumberFormat="0" applyBorder="0" applyAlignment="0" applyProtection="0">
      <alignment vertical="center"/>
    </xf>
    <xf numFmtId="0" fontId="69" fillId="16" borderId="0" applyNumberFormat="0" applyBorder="0" applyAlignment="0" applyProtection="0">
      <alignment vertical="center"/>
    </xf>
    <xf numFmtId="0" fontId="68" fillId="17" borderId="0" applyNumberFormat="0" applyBorder="0" applyAlignment="0" applyProtection="0">
      <alignment vertical="center"/>
    </xf>
    <xf numFmtId="0" fontId="68" fillId="18"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68" fillId="25" borderId="0" applyNumberFormat="0" applyBorder="0" applyAlignment="0" applyProtection="0">
      <alignment vertical="center"/>
    </xf>
    <xf numFmtId="0" fontId="68" fillId="26" borderId="0" applyNumberFormat="0" applyBorder="0" applyAlignment="0" applyProtection="0">
      <alignment vertical="center"/>
    </xf>
    <xf numFmtId="0" fontId="69" fillId="27" borderId="0" applyNumberFormat="0" applyBorder="0" applyAlignment="0" applyProtection="0">
      <alignment vertical="center"/>
    </xf>
    <xf numFmtId="0" fontId="69" fillId="28" borderId="0" applyNumberFormat="0" applyBorder="0" applyAlignment="0" applyProtection="0">
      <alignment vertical="center"/>
    </xf>
    <xf numFmtId="0" fontId="68" fillId="29" borderId="0" applyNumberFormat="0" applyBorder="0" applyAlignment="0" applyProtection="0">
      <alignment vertical="center"/>
    </xf>
    <xf numFmtId="0" fontId="68" fillId="30" borderId="0" applyNumberFormat="0" applyBorder="0" applyAlignment="0" applyProtection="0">
      <alignment vertical="center"/>
    </xf>
    <xf numFmtId="0" fontId="69" fillId="31" borderId="0" applyNumberFormat="0" applyBorder="0" applyAlignment="0" applyProtection="0">
      <alignment vertical="center"/>
    </xf>
    <xf numFmtId="0" fontId="69" fillId="32" borderId="0" applyNumberFormat="0" applyBorder="0" applyAlignment="0" applyProtection="0">
      <alignment vertical="center"/>
    </xf>
    <xf numFmtId="0" fontId="68" fillId="33" borderId="0" applyNumberFormat="0" applyBorder="0" applyAlignment="0" applyProtection="0">
      <alignment vertical="center"/>
    </xf>
    <xf numFmtId="0" fontId="70" fillId="0" borderId="0">
      <alignment vertical="center"/>
    </xf>
    <xf numFmtId="0" fontId="2" fillId="0" borderId="0">
      <alignment vertical="center"/>
    </xf>
    <xf numFmtId="0" fontId="0" fillId="0" borderId="0">
      <alignment vertical="center"/>
    </xf>
    <xf numFmtId="0" fontId="2" fillId="0" borderId="0"/>
  </cellStyleXfs>
  <cellXfs count="158">
    <xf numFmtId="0" fontId="0" fillId="0" borderId="0" xfId="0">
      <alignment vertical="center"/>
    </xf>
    <xf numFmtId="0" fontId="0" fillId="0" borderId="0" xfId="0" applyFont="1" applyFill="1" applyAlignment="1">
      <alignment vertical="center"/>
    </xf>
    <xf numFmtId="0" fontId="1" fillId="0" borderId="0" xfId="50" applyFont="1" applyFill="1" applyAlignment="1">
      <alignment vertical="center"/>
    </xf>
    <xf numFmtId="0" fontId="1" fillId="0" borderId="0" xfId="52" applyFont="1" applyFill="1" applyAlignment="1">
      <alignment vertical="center"/>
    </xf>
    <xf numFmtId="0" fontId="2" fillId="0" borderId="0" xfId="50" applyFont="1" applyFill="1" applyAlignment="1">
      <alignment vertical="center"/>
    </xf>
    <xf numFmtId="0" fontId="2" fillId="0" borderId="0" xfId="50" applyFont="1" applyFill="1" applyAlignment="1">
      <alignment horizontal="center" vertical="center"/>
    </xf>
    <xf numFmtId="0" fontId="3" fillId="0" borderId="0" xfId="0" applyFont="1" applyFill="1" applyBorder="1" applyAlignment="1">
      <alignment horizontal="left" vertical="center" wrapText="1"/>
    </xf>
    <xf numFmtId="0" fontId="4" fillId="0" borderId="0" xfId="50" applyFont="1" applyFill="1" applyBorder="1" applyAlignment="1">
      <alignment horizontal="center" vertical="center"/>
    </xf>
    <xf numFmtId="0" fontId="5" fillId="0" borderId="0" xfId="52" applyFont="1" applyFill="1" applyBorder="1" applyAlignment="1">
      <alignment horizontal="center" vertical="center"/>
    </xf>
    <xf numFmtId="0" fontId="6" fillId="0" borderId="1" xfId="50" applyFont="1" applyFill="1" applyBorder="1" applyAlignment="1">
      <alignment vertical="center"/>
    </xf>
    <xf numFmtId="0" fontId="7" fillId="0" borderId="1" xfId="50" applyFont="1" applyFill="1" applyBorder="1" applyAlignment="1">
      <alignment horizontal="left" vertical="center"/>
    </xf>
    <xf numFmtId="0" fontId="6" fillId="0" borderId="1" xfId="50" applyFont="1" applyFill="1" applyBorder="1" applyAlignment="1">
      <alignment horizontal="center" vertical="top"/>
    </xf>
    <xf numFmtId="0" fontId="7" fillId="0" borderId="1" xfId="50" applyFont="1" applyFill="1" applyBorder="1" applyAlignment="1">
      <alignment horizontal="left" vertical="top" wrapText="1"/>
    </xf>
    <xf numFmtId="0" fontId="6" fillId="0" borderId="1" xfId="50" applyFont="1" applyFill="1" applyBorder="1" applyAlignment="1">
      <alignment horizontal="center" vertical="center"/>
    </xf>
    <xf numFmtId="0" fontId="7" fillId="0" borderId="1" xfId="50" applyFont="1" applyFill="1" applyBorder="1" applyAlignment="1">
      <alignment horizontal="center" vertical="center"/>
    </xf>
    <xf numFmtId="0" fontId="1" fillId="0" borderId="0" xfId="50" applyFont="1" applyFill="1" applyAlignment="1">
      <alignment horizontal="center" vertical="center"/>
    </xf>
    <xf numFmtId="0" fontId="8" fillId="0" borderId="0" xfId="52" applyFont="1" applyFill="1" applyBorder="1" applyAlignment="1">
      <alignment horizontal="center" vertical="center"/>
    </xf>
    <xf numFmtId="0" fontId="6" fillId="0" borderId="1" xfId="50" applyFont="1" applyFill="1" applyBorder="1" applyAlignment="1">
      <alignment horizontal="right" vertical="center"/>
    </xf>
    <xf numFmtId="176" fontId="7" fillId="0" borderId="2" xfId="52" applyNumberFormat="1" applyFont="1" applyFill="1" applyBorder="1" applyAlignment="1">
      <alignment horizontal="center" vertical="center"/>
    </xf>
    <xf numFmtId="176" fontId="7" fillId="0" borderId="3" xfId="52" applyNumberFormat="1" applyFont="1" applyFill="1" applyBorder="1" applyAlignment="1">
      <alignment horizontal="center" vertical="center"/>
    </xf>
    <xf numFmtId="176" fontId="7" fillId="0" borderId="4" xfId="52" applyNumberFormat="1" applyFont="1" applyFill="1" applyBorder="1" applyAlignment="1">
      <alignment horizontal="center" vertical="center"/>
    </xf>
    <xf numFmtId="176" fontId="7" fillId="0" borderId="1" xfId="52" applyNumberFormat="1" applyFont="1" applyFill="1" applyBorder="1" applyAlignment="1">
      <alignment horizontal="center" vertical="center"/>
    </xf>
    <xf numFmtId="0" fontId="7" fillId="0" borderId="1" xfId="50" applyNumberFormat="1" applyFont="1" applyFill="1" applyBorder="1" applyAlignment="1">
      <alignment horizontal="center" vertical="center"/>
    </xf>
    <xf numFmtId="0" fontId="9" fillId="0" borderId="0" xfId="50" applyFont="1">
      <alignment vertical="center"/>
    </xf>
    <xf numFmtId="0" fontId="10" fillId="0" borderId="0" xfId="0" applyFont="1" applyFill="1" applyBorder="1" applyAlignment="1">
      <alignment horizontal="left" vertical="center" wrapText="1"/>
    </xf>
    <xf numFmtId="0" fontId="11" fillId="2" borderId="5" xfId="50" applyFont="1" applyFill="1" applyBorder="1" applyAlignment="1">
      <alignment horizontal="center" vertical="center" wrapText="1"/>
    </xf>
    <xf numFmtId="0" fontId="11" fillId="2" borderId="0" xfId="50" applyFont="1" applyFill="1" applyBorder="1" applyAlignment="1">
      <alignment horizontal="center" vertical="center" wrapText="1"/>
    </xf>
    <xf numFmtId="0" fontId="9" fillId="0" borderId="5" xfId="50" applyFont="1" applyBorder="1" applyAlignment="1">
      <alignment horizontal="center" vertical="center"/>
    </xf>
    <xf numFmtId="0" fontId="9" fillId="0" borderId="0" xfId="50" applyFont="1" applyBorder="1" applyAlignment="1">
      <alignment horizontal="center" vertical="center"/>
    </xf>
    <xf numFmtId="0" fontId="12" fillId="2" borderId="6" xfId="50" applyFont="1" applyFill="1" applyBorder="1" applyAlignment="1">
      <alignment horizontal="right" vertical="center" wrapText="1"/>
    </xf>
    <xf numFmtId="0" fontId="12" fillId="2" borderId="7" xfId="50" applyFont="1" applyFill="1" applyBorder="1" applyAlignment="1">
      <alignment horizontal="right" vertical="center" wrapText="1"/>
    </xf>
    <xf numFmtId="0" fontId="12" fillId="2" borderId="7" xfId="50" applyFont="1" applyFill="1" applyBorder="1" applyAlignment="1">
      <alignment horizontal="left" vertical="center" wrapText="1"/>
    </xf>
    <xf numFmtId="0" fontId="12" fillId="0" borderId="8" xfId="49" applyFont="1" applyBorder="1" applyAlignment="1">
      <alignment horizontal="center" vertical="center" wrapText="1"/>
    </xf>
    <xf numFmtId="0" fontId="13" fillId="2" borderId="8" xfId="49" applyFont="1" applyFill="1" applyBorder="1" applyAlignment="1">
      <alignment horizontal="center" vertical="center" wrapText="1"/>
    </xf>
    <xf numFmtId="0" fontId="13" fillId="2" borderId="8" xfId="50" applyFont="1" applyFill="1" applyBorder="1" applyAlignment="1">
      <alignment horizontal="center" vertical="center" wrapText="1"/>
    </xf>
    <xf numFmtId="0" fontId="13" fillId="0" borderId="8" xfId="49" applyFont="1" applyBorder="1" applyAlignment="1">
      <alignment horizontal="center" vertical="center" wrapText="1"/>
    </xf>
    <xf numFmtId="0" fontId="12" fillId="0" borderId="1" xfId="49" applyFont="1" applyBorder="1" applyAlignment="1">
      <alignment horizontal="center" vertical="center" wrapText="1"/>
    </xf>
    <xf numFmtId="0" fontId="13" fillId="2" borderId="1" xfId="49" applyFont="1" applyFill="1" applyBorder="1" applyAlignment="1">
      <alignment horizontal="center" vertical="center" wrapText="1"/>
    </xf>
    <xf numFmtId="176" fontId="12" fillId="2" borderId="1" xfId="49" applyNumberFormat="1" applyFont="1" applyFill="1" applyBorder="1" applyAlignment="1">
      <alignment horizontal="right" vertical="center" wrapText="1"/>
    </xf>
    <xf numFmtId="176" fontId="12" fillId="0" borderId="1" xfId="49" applyNumberFormat="1" applyFont="1" applyBorder="1" applyAlignment="1">
      <alignment horizontal="right" vertical="center" wrapText="1"/>
    </xf>
    <xf numFmtId="0" fontId="14" fillId="0" borderId="1" xfId="50" applyFont="1" applyBorder="1" applyAlignment="1">
      <alignment horizontal="center" vertical="center" wrapText="1"/>
    </xf>
    <xf numFmtId="0" fontId="12" fillId="0" borderId="1" xfId="50" applyFont="1" applyFill="1" applyBorder="1" applyAlignment="1">
      <alignment horizontal="center" vertical="center" wrapText="1"/>
    </xf>
    <xf numFmtId="0" fontId="12" fillId="0" borderId="1" xfId="50" applyFont="1" applyFill="1" applyBorder="1" applyAlignment="1">
      <alignment horizontal="left" vertical="top" wrapText="1"/>
    </xf>
    <xf numFmtId="0" fontId="15" fillId="2" borderId="1"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6" fillId="0" borderId="4" xfId="50" applyFont="1" applyFill="1" applyBorder="1" applyAlignment="1">
      <alignment horizontal="center" vertical="center" wrapText="1"/>
    </xf>
    <xf numFmtId="0" fontId="16" fillId="0" borderId="3" xfId="50" applyFont="1" applyFill="1" applyBorder="1" applyAlignment="1">
      <alignment horizontal="center" vertical="center" wrapText="1"/>
    </xf>
    <xf numFmtId="0" fontId="14" fillId="0" borderId="1" xfId="50" applyFont="1" applyFill="1" applyBorder="1" applyAlignment="1">
      <alignment horizontal="center" vertical="center"/>
    </xf>
    <xf numFmtId="0" fontId="9" fillId="0" borderId="1" xfId="50" applyFont="1" applyFill="1" applyBorder="1" applyAlignment="1">
      <alignment horizontal="left" vertical="center" wrapText="1"/>
    </xf>
    <xf numFmtId="0" fontId="9" fillId="0" borderId="2" xfId="50" applyFont="1" applyFill="1" applyBorder="1" applyAlignment="1">
      <alignment vertical="center" wrapText="1"/>
    </xf>
    <xf numFmtId="0" fontId="9" fillId="0" borderId="4" xfId="50" applyFont="1" applyFill="1" applyBorder="1" applyAlignment="1">
      <alignment vertical="center" wrapText="1"/>
    </xf>
    <xf numFmtId="0" fontId="9" fillId="0" borderId="1" xfId="50" applyFont="1" applyBorder="1" applyAlignment="1">
      <alignment vertical="center"/>
    </xf>
    <xf numFmtId="0" fontId="11" fillId="2" borderId="9" xfId="50" applyFont="1" applyFill="1" applyBorder="1" applyAlignment="1">
      <alignment horizontal="center" vertical="center" wrapText="1"/>
    </xf>
    <xf numFmtId="0" fontId="9" fillId="0" borderId="9" xfId="50" applyFont="1" applyBorder="1" applyAlignment="1">
      <alignment horizontal="center" vertical="center"/>
    </xf>
    <xf numFmtId="0" fontId="9" fillId="0" borderId="0" xfId="50" applyFont="1" applyBorder="1">
      <alignment vertical="center"/>
    </xf>
    <xf numFmtId="0" fontId="17" fillId="2" borderId="7" xfId="50" applyFont="1" applyFill="1" applyBorder="1" applyAlignment="1">
      <alignment horizontal="right" vertical="center" wrapText="1"/>
    </xf>
    <xf numFmtId="0" fontId="17" fillId="2" borderId="10" xfId="50" applyFont="1" applyFill="1" applyBorder="1" applyAlignment="1">
      <alignment horizontal="right" vertical="center" wrapText="1"/>
    </xf>
    <xf numFmtId="176" fontId="12" fillId="0" borderId="1" xfId="49" applyNumberFormat="1" applyFont="1" applyBorder="1" applyAlignment="1">
      <alignment horizontal="right" vertical="center"/>
    </xf>
    <xf numFmtId="0" fontId="9" fillId="0" borderId="1" xfId="50" applyFont="1" applyFill="1" applyBorder="1" applyAlignment="1" applyProtection="1">
      <alignment horizontal="left" vertical="center" wrapText="1"/>
      <protection locked="0"/>
    </xf>
    <xf numFmtId="0" fontId="9" fillId="0" borderId="1" xfId="50" applyFont="1" applyFill="1" applyBorder="1" applyAlignment="1">
      <alignment vertical="center" wrapText="1"/>
    </xf>
    <xf numFmtId="0" fontId="0" fillId="0" borderId="0" xfId="51">
      <alignment vertical="center"/>
    </xf>
    <xf numFmtId="0" fontId="18" fillId="0" borderId="0" xfId="51" applyFont="1">
      <alignment vertical="center"/>
    </xf>
    <xf numFmtId="0" fontId="19" fillId="0" borderId="0" xfId="51" applyFont="1" applyBorder="1" applyAlignment="1">
      <alignment horizontal="center" vertical="center" wrapText="1"/>
    </xf>
    <xf numFmtId="0" fontId="20" fillId="0" borderId="11" xfId="51" applyFont="1" applyBorder="1" applyAlignment="1">
      <alignment horizontal="center" vertical="center" wrapText="1"/>
    </xf>
    <xf numFmtId="0" fontId="20" fillId="0" borderId="11" xfId="51" applyFont="1" applyBorder="1" applyAlignment="1">
      <alignment vertical="center"/>
    </xf>
    <xf numFmtId="0" fontId="21" fillId="0" borderId="0" xfId="51" applyFont="1" applyBorder="1" applyAlignment="1">
      <alignment vertical="center"/>
    </xf>
    <xf numFmtId="0" fontId="20" fillId="0" borderId="11" xfId="51" applyFont="1" applyBorder="1" applyAlignment="1">
      <alignment horizontal="center" vertical="center"/>
    </xf>
    <xf numFmtId="0" fontId="20" fillId="0" borderId="11" xfId="51" applyFont="1" applyBorder="1" applyAlignment="1">
      <alignment horizontal="left" vertical="center"/>
    </xf>
    <xf numFmtId="0" fontId="20" fillId="0" borderId="11" xfId="51" applyFont="1" applyBorder="1" applyAlignment="1">
      <alignment horizontal="left" vertical="center" wrapText="1"/>
    </xf>
    <xf numFmtId="4" fontId="20" fillId="0" borderId="11" xfId="51" applyNumberFormat="1" applyFont="1" applyBorder="1" applyAlignment="1">
      <alignment horizontal="right" vertical="center"/>
    </xf>
    <xf numFmtId="0" fontId="22" fillId="0" borderId="0" xfId="51" applyFont="1" applyBorder="1" applyAlignment="1">
      <alignment vertical="center" wrapText="1"/>
    </xf>
    <xf numFmtId="0" fontId="3" fillId="0" borderId="0" xfId="0" applyFont="1" applyBorder="1" applyAlignment="1">
      <alignment vertical="center" wrapText="1"/>
    </xf>
    <xf numFmtId="0" fontId="23"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4" fillId="0" borderId="0" xfId="0" applyFont="1" applyBorder="1" applyAlignment="1">
      <alignment horizontal="right" vertical="center" wrapText="1"/>
    </xf>
    <xf numFmtId="0" fontId="25" fillId="0" borderId="11" xfId="0" applyFont="1" applyBorder="1" applyAlignment="1">
      <alignment horizontal="center" vertical="center" wrapText="1"/>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4" fontId="28" fillId="0" borderId="11" xfId="0" applyNumberFormat="1" applyFont="1" applyBorder="1" applyAlignment="1">
      <alignment horizontal="right" vertical="center" wrapText="1"/>
    </xf>
    <xf numFmtId="0" fontId="24" fillId="0" borderId="11" xfId="0" applyFont="1" applyBorder="1" applyAlignment="1">
      <alignment horizontal="left" vertical="center" wrapText="1"/>
    </xf>
    <xf numFmtId="4" fontId="29" fillId="0" borderId="11" xfId="0" applyNumberFormat="1" applyFont="1" applyBorder="1" applyAlignment="1">
      <alignment horizontal="right" vertical="center" wrapText="1"/>
    </xf>
    <xf numFmtId="0" fontId="30" fillId="0" borderId="0" xfId="0" applyFont="1" applyBorder="1" applyAlignment="1">
      <alignment horizontal="center" vertical="center" wrapText="1"/>
    </xf>
    <xf numFmtId="0" fontId="24" fillId="0" borderId="11" xfId="0" applyFont="1" applyBorder="1" applyAlignment="1">
      <alignment horizontal="left" vertical="center"/>
    </xf>
    <xf numFmtId="0" fontId="31" fillId="0" borderId="11" xfId="0" applyFont="1" applyBorder="1" applyAlignment="1">
      <alignment horizontal="left" vertical="center" wrapText="1"/>
    </xf>
    <xf numFmtId="0" fontId="0" fillId="0" borderId="0" xfId="0" applyFill="1">
      <alignment vertical="center"/>
    </xf>
    <xf numFmtId="0" fontId="3"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26" fillId="0" borderId="11" xfId="0" applyFont="1" applyFill="1" applyBorder="1" applyAlignment="1">
      <alignment horizontal="center" vertical="center" wrapText="1"/>
    </xf>
    <xf numFmtId="0" fontId="27" fillId="0" borderId="11" xfId="0" applyFont="1" applyFill="1" applyBorder="1" applyAlignment="1">
      <alignment horizontal="center" vertical="center" wrapText="1"/>
    </xf>
    <xf numFmtId="4" fontId="28" fillId="0" borderId="11" xfId="0" applyNumberFormat="1" applyFont="1" applyFill="1" applyBorder="1" applyAlignment="1">
      <alignment horizontal="right" vertical="center" wrapText="1"/>
    </xf>
    <xf numFmtId="0" fontId="24" fillId="0" borderId="11" xfId="0" applyFont="1" applyFill="1" applyBorder="1" applyAlignment="1">
      <alignment horizontal="left" vertical="center"/>
    </xf>
    <xf numFmtId="0" fontId="24" fillId="0" borderId="11" xfId="0" applyFont="1" applyFill="1" applyBorder="1" applyAlignment="1">
      <alignment vertical="center"/>
    </xf>
    <xf numFmtId="4" fontId="29" fillId="0" borderId="11" xfId="0" applyNumberFormat="1" applyFont="1" applyFill="1" applyBorder="1" applyAlignment="1">
      <alignment horizontal="right" vertical="center" wrapText="1"/>
    </xf>
    <xf numFmtId="0" fontId="24" fillId="0" borderId="11" xfId="0" applyFont="1" applyFill="1" applyBorder="1" applyAlignment="1">
      <alignment horizontal="left" vertical="center" wrapText="1"/>
    </xf>
    <xf numFmtId="0" fontId="24" fillId="0" borderId="11" xfId="0" applyFont="1" applyFill="1" applyBorder="1" applyAlignment="1">
      <alignment vertical="center" wrapText="1"/>
    </xf>
    <xf numFmtId="4" fontId="29" fillId="0" borderId="12" xfId="0" applyNumberFormat="1" applyFont="1" applyFill="1" applyBorder="1" applyAlignment="1">
      <alignment horizontal="right" vertical="center" wrapText="1"/>
    </xf>
    <xf numFmtId="4" fontId="29" fillId="0" borderId="13" xfId="0" applyNumberFormat="1" applyFont="1" applyFill="1" applyBorder="1" applyAlignment="1">
      <alignment horizontal="right" vertical="center" wrapText="1"/>
    </xf>
    <xf numFmtId="0" fontId="0" fillId="0" borderId="13" xfId="0" applyFill="1" applyBorder="1">
      <alignment vertical="center"/>
    </xf>
    <xf numFmtId="4" fontId="29" fillId="0" borderId="11" xfId="0" applyNumberFormat="1" applyFont="1" applyFill="1" applyBorder="1" applyAlignment="1">
      <alignment horizontal="right" vertical="center"/>
    </xf>
    <xf numFmtId="0" fontId="31" fillId="0" borderId="11" xfId="0" applyFont="1" applyFill="1" applyBorder="1" applyAlignment="1">
      <alignment horizontal="left" vertical="center" wrapText="1"/>
    </xf>
    <xf numFmtId="0" fontId="33" fillId="0" borderId="11" xfId="0" applyFont="1" applyFill="1" applyBorder="1" applyAlignment="1">
      <alignment vertical="center" wrapText="1"/>
    </xf>
    <xf numFmtId="0" fontId="31" fillId="0" borderId="11" xfId="0" applyFont="1" applyFill="1" applyBorder="1" applyAlignment="1">
      <alignment vertical="center" wrapText="1"/>
    </xf>
    <xf numFmtId="4" fontId="29" fillId="0" borderId="14" xfId="0" applyNumberFormat="1" applyFont="1" applyFill="1" applyBorder="1" applyAlignment="1">
      <alignment horizontal="right" vertical="center" wrapText="1"/>
    </xf>
    <xf numFmtId="0" fontId="34" fillId="0" borderId="0" xfId="0" applyFont="1" applyBorder="1" applyAlignment="1">
      <alignment horizontal="center" vertical="center" wrapText="1"/>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6" fillId="0" borderId="11" xfId="0" applyFont="1" applyBorder="1" applyAlignment="1">
      <alignment horizontal="center" vertical="center"/>
    </xf>
    <xf numFmtId="4" fontId="37" fillId="0" borderId="11" xfId="0" applyNumberFormat="1" applyFont="1" applyBorder="1" applyAlignment="1">
      <alignment horizontal="right" vertical="center"/>
    </xf>
    <xf numFmtId="0" fontId="38" fillId="0" borderId="11" xfId="0" applyFont="1" applyBorder="1" applyAlignment="1">
      <alignment horizontal="left" vertical="center"/>
    </xf>
    <xf numFmtId="0" fontId="38" fillId="0" borderId="11" xfId="0" applyFont="1" applyBorder="1" applyAlignment="1">
      <alignment vertical="center"/>
    </xf>
    <xf numFmtId="4" fontId="39" fillId="0" borderId="11" xfId="0" applyNumberFormat="1" applyFont="1" applyBorder="1" applyAlignment="1">
      <alignment horizontal="right" vertical="center"/>
    </xf>
    <xf numFmtId="0" fontId="38" fillId="0" borderId="11" xfId="0" applyFont="1" applyBorder="1" applyAlignment="1">
      <alignment horizontal="left" vertical="center" wrapText="1"/>
    </xf>
    <xf numFmtId="0" fontId="38" fillId="0" borderId="11" xfId="0" applyFont="1" applyBorder="1" applyAlignment="1">
      <alignment vertical="center" wrapText="1"/>
    </xf>
    <xf numFmtId="4" fontId="39" fillId="0" borderId="11" xfId="0" applyNumberFormat="1" applyFont="1" applyFill="1" applyBorder="1" applyAlignment="1">
      <alignment horizontal="right" vertical="center"/>
    </xf>
    <xf numFmtId="0" fontId="40" fillId="0" borderId="11" xfId="0" applyFont="1" applyBorder="1" applyAlignment="1">
      <alignment horizontal="left" vertical="center"/>
    </xf>
    <xf numFmtId="0" fontId="40" fillId="0" borderId="11" xfId="0" applyFont="1" applyBorder="1" applyAlignment="1">
      <alignment vertical="center"/>
    </xf>
    <xf numFmtId="4" fontId="41" fillId="0" borderId="11" xfId="0" applyNumberFormat="1" applyFont="1" applyBorder="1" applyAlignment="1">
      <alignment horizontal="right" vertical="center"/>
    </xf>
    <xf numFmtId="0" fontId="42" fillId="0" borderId="11" xfId="0" applyFont="1" applyBorder="1" applyAlignment="1">
      <alignment horizontal="left" vertical="center" wrapText="1"/>
    </xf>
    <xf numFmtId="0" fontId="43" fillId="0" borderId="11" xfId="0" applyFont="1" applyBorder="1" applyAlignment="1">
      <alignment vertical="center" wrapText="1"/>
    </xf>
    <xf numFmtId="0" fontId="42" fillId="0" borderId="11" xfId="0" applyFont="1" applyBorder="1" applyAlignment="1">
      <alignment vertical="center" wrapText="1"/>
    </xf>
    <xf numFmtId="0" fontId="3" fillId="0" borderId="0" xfId="0" applyFont="1" applyBorder="1" applyAlignment="1">
      <alignment horizontal="right" vertical="center"/>
    </xf>
    <xf numFmtId="0" fontId="32" fillId="0" borderId="0" xfId="0" applyFont="1" applyBorder="1" applyAlignment="1">
      <alignment horizontal="center" vertical="center" wrapText="1"/>
    </xf>
    <xf numFmtId="0" fontId="44" fillId="0" borderId="0" xfId="0" applyFont="1" applyBorder="1" applyAlignment="1">
      <alignment horizontal="right" vertical="center"/>
    </xf>
    <xf numFmtId="0" fontId="26" fillId="0" borderId="11" xfId="0" applyFont="1" applyBorder="1" applyAlignment="1">
      <alignment horizontal="center" vertical="center"/>
    </xf>
    <xf numFmtId="0" fontId="27" fillId="0" borderId="11" xfId="0" applyFont="1" applyBorder="1" applyAlignment="1">
      <alignment horizontal="center" vertical="center"/>
    </xf>
    <xf numFmtId="4" fontId="29" fillId="0" borderId="11" xfId="0" applyNumberFormat="1" applyFont="1" applyBorder="1" applyAlignment="1">
      <alignment horizontal="right" vertical="center"/>
    </xf>
    <xf numFmtId="0" fontId="24" fillId="0" borderId="11" xfId="0" applyFont="1" applyBorder="1" applyAlignment="1">
      <alignment vertical="center"/>
    </xf>
    <xf numFmtId="0" fontId="3" fillId="0" borderId="0" xfId="0" applyFont="1" applyBorder="1" applyAlignment="1">
      <alignment vertical="center"/>
    </xf>
    <xf numFmtId="0" fontId="20" fillId="0" borderId="0" xfId="0" applyFont="1" applyBorder="1" applyAlignment="1">
      <alignment vertical="center"/>
    </xf>
    <xf numFmtId="0" fontId="45" fillId="0" borderId="0" xfId="0" applyFont="1" applyBorder="1" applyAlignment="1">
      <alignment horizontal="center" vertical="center"/>
    </xf>
    <xf numFmtId="0" fontId="46" fillId="0" borderId="11" xfId="0" applyFont="1" applyBorder="1" applyAlignment="1">
      <alignment horizontal="center" vertical="center"/>
    </xf>
    <xf numFmtId="0" fontId="47" fillId="0" borderId="11" xfId="0" applyFont="1" applyBorder="1" applyAlignment="1">
      <alignment horizontal="center" vertical="center"/>
    </xf>
    <xf numFmtId="4" fontId="48" fillId="0" borderId="11" xfId="0" applyNumberFormat="1" applyFont="1" applyBorder="1" applyAlignment="1">
      <alignment horizontal="right" vertical="center"/>
    </xf>
    <xf numFmtId="0" fontId="40" fillId="0" borderId="11" xfId="0" applyFont="1" applyBorder="1" applyAlignment="1">
      <alignment horizontal="left" vertical="center" wrapText="1"/>
    </xf>
    <xf numFmtId="0" fontId="40" fillId="0" borderId="11" xfId="0" applyFont="1" applyBorder="1" applyAlignment="1">
      <alignment vertical="center" wrapText="1"/>
    </xf>
    <xf numFmtId="0" fontId="49" fillId="0" borderId="0" xfId="0" applyFont="1" applyBorder="1" applyAlignment="1">
      <alignment vertical="center" wrapText="1"/>
    </xf>
    <xf numFmtId="0" fontId="46" fillId="0" borderId="11" xfId="0" applyFont="1" applyBorder="1" applyAlignment="1">
      <alignment horizontal="center" vertical="center" wrapText="1"/>
    </xf>
    <xf numFmtId="4" fontId="41" fillId="0" borderId="11" xfId="0" applyNumberFormat="1" applyFont="1" applyBorder="1" applyAlignment="1">
      <alignment horizontal="center" vertical="center" wrapText="1"/>
    </xf>
    <xf numFmtId="0" fontId="50" fillId="0" borderId="11" xfId="0" applyFont="1" applyBorder="1" applyAlignment="1">
      <alignment horizontal="center" vertical="center" wrapText="1"/>
    </xf>
    <xf numFmtId="0" fontId="3" fillId="0" borderId="0" xfId="0" applyFont="1" applyBorder="1" applyAlignment="1">
      <alignment horizontal="left" vertical="center"/>
    </xf>
    <xf numFmtId="0" fontId="40" fillId="0" borderId="0" xfId="0" applyFont="1" applyBorder="1" applyAlignment="1">
      <alignment horizontal="center" vertical="center"/>
    </xf>
    <xf numFmtId="0" fontId="22" fillId="0" borderId="0" xfId="0" applyFont="1" applyBorder="1" applyAlignment="1">
      <alignment vertical="center" wrapText="1"/>
    </xf>
    <xf numFmtId="0" fontId="45" fillId="0" borderId="0" xfId="0" applyFont="1" applyBorder="1" applyAlignment="1">
      <alignment horizontal="center" vertical="center" wrapText="1"/>
    </xf>
    <xf numFmtId="0" fontId="47" fillId="0" borderId="11" xfId="0" applyFont="1" applyBorder="1" applyAlignment="1">
      <alignment horizontal="center" vertical="center" wrapText="1"/>
    </xf>
    <xf numFmtId="4" fontId="41" fillId="0" borderId="11" xfId="0" applyNumberFormat="1" applyFont="1" applyBorder="1" applyAlignment="1">
      <alignment horizontal="right" vertical="center" wrapText="1"/>
    </xf>
    <xf numFmtId="0" fontId="40" fillId="0" borderId="11" xfId="0" applyFont="1" applyFill="1" applyBorder="1" applyAlignment="1">
      <alignment horizontal="left" vertical="center"/>
    </xf>
    <xf numFmtId="0" fontId="40" fillId="0" borderId="11" xfId="0" applyFont="1" applyFill="1" applyBorder="1" applyAlignment="1">
      <alignment vertical="center"/>
    </xf>
    <xf numFmtId="4" fontId="41" fillId="0" borderId="11" xfId="0" applyNumberFormat="1" applyFont="1" applyFill="1" applyBorder="1" applyAlignment="1">
      <alignment horizontal="right" vertical="center" wrapText="1"/>
    </xf>
    <xf numFmtId="0" fontId="40" fillId="0" borderId="11" xfId="0" applyFont="1" applyFill="1" applyBorder="1" applyAlignment="1">
      <alignment horizontal="left" vertical="center" wrapText="1"/>
    </xf>
    <xf numFmtId="0" fontId="40" fillId="0" borderId="11" xfId="0" applyFont="1" applyFill="1" applyBorder="1" applyAlignment="1">
      <alignment vertical="center" wrapText="1"/>
    </xf>
    <xf numFmtId="0" fontId="10" fillId="0" borderId="0" xfId="0" applyFont="1" applyBorder="1" applyAlignment="1">
      <alignment vertical="center" wrapText="1"/>
    </xf>
    <xf numFmtId="4" fontId="28" fillId="0" borderId="11" xfId="0" applyNumberFormat="1" applyFont="1" applyBorder="1" applyAlignment="1">
      <alignment horizontal="right" vertical="center"/>
    </xf>
    <xf numFmtId="0" fontId="20" fillId="0" borderId="11" xfId="0" applyFont="1" applyBorder="1" applyAlignment="1">
      <alignment vertical="center" wrapText="1"/>
    </xf>
    <xf numFmtId="0" fontId="20" fillId="0" borderId="11" xfId="0" applyFont="1" applyBorder="1" applyAlignment="1">
      <alignment horizontal="right" vertical="center" wrapText="1"/>
    </xf>
    <xf numFmtId="0" fontId="24" fillId="0" borderId="11" xfId="0" applyFont="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3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selection activeCell="A2" sqref="A2:G2"/>
    </sheetView>
  </sheetViews>
  <sheetFormatPr defaultColWidth="9.775" defaultRowHeight="13.5" outlineLevelCol="6"/>
  <cols>
    <col min="1" max="1" width="23.6666666666667" customWidth="1"/>
    <col min="2" max="2" width="17.2166666666667" customWidth="1"/>
    <col min="3" max="3" width="25.775" customWidth="1"/>
    <col min="4" max="4" width="17.1083333333333" customWidth="1"/>
    <col min="5" max="5" width="16.3333333333333" customWidth="1"/>
    <col min="6" max="6" width="15.5583333333333" customWidth="1"/>
    <col min="7" max="7" width="16.4416666666667" customWidth="1"/>
    <col min="8" max="10" width="9.775" customWidth="1"/>
  </cols>
  <sheetData>
    <row r="1" ht="16.35" customHeight="1" spans="1:1">
      <c r="A1" s="72" t="s">
        <v>0</v>
      </c>
    </row>
    <row r="2" ht="32.4" customHeight="1" spans="1:7">
      <c r="A2" s="73" t="s">
        <v>1</v>
      </c>
      <c r="B2" s="73"/>
      <c r="C2" s="73"/>
      <c r="D2" s="73"/>
      <c r="E2" s="73"/>
      <c r="F2" s="73"/>
      <c r="G2" s="73"/>
    </row>
    <row r="3" ht="23.25" customHeight="1" spans="7:7">
      <c r="G3" s="125" t="s">
        <v>2</v>
      </c>
    </row>
    <row r="4" ht="43.05" customHeight="1" spans="1:7">
      <c r="A4" s="77" t="s">
        <v>3</v>
      </c>
      <c r="B4" s="77"/>
      <c r="C4" s="77" t="s">
        <v>4</v>
      </c>
      <c r="D4" s="77"/>
      <c r="E4" s="77"/>
      <c r="F4" s="77"/>
      <c r="G4" s="77"/>
    </row>
    <row r="5" ht="43.05" customHeight="1" spans="1:7">
      <c r="A5" s="126" t="s">
        <v>5</v>
      </c>
      <c r="B5" s="126" t="s">
        <v>6</v>
      </c>
      <c r="C5" s="126" t="s">
        <v>5</v>
      </c>
      <c r="D5" s="126" t="s">
        <v>7</v>
      </c>
      <c r="E5" s="77" t="s">
        <v>8</v>
      </c>
      <c r="F5" s="77" t="s">
        <v>9</v>
      </c>
      <c r="G5" s="77" t="s">
        <v>10</v>
      </c>
    </row>
    <row r="6" ht="24.15" customHeight="1" spans="1:7">
      <c r="A6" s="127" t="s">
        <v>11</v>
      </c>
      <c r="B6" s="154">
        <v>317027.85</v>
      </c>
      <c r="C6" s="127" t="s">
        <v>12</v>
      </c>
      <c r="D6" s="154">
        <f>SUM(D7:D12)</f>
        <v>327443.29</v>
      </c>
      <c r="E6" s="154">
        <f>SUM(E7:E12)</f>
        <v>323347.46</v>
      </c>
      <c r="F6" s="154">
        <f>SUM(F7:F12)</f>
        <v>4095.83</v>
      </c>
      <c r="G6" s="154"/>
    </row>
    <row r="7" ht="23.25" customHeight="1" spans="1:7">
      <c r="A7" s="129" t="s">
        <v>13</v>
      </c>
      <c r="B7" s="128">
        <v>316815.85</v>
      </c>
      <c r="C7" s="129" t="s">
        <v>14</v>
      </c>
      <c r="D7" s="128">
        <f t="shared" ref="D7:D12" si="0">E7+F7+G7</f>
        <v>200</v>
      </c>
      <c r="E7" s="128">
        <v>200</v>
      </c>
      <c r="F7" s="128"/>
      <c r="G7" s="128"/>
    </row>
    <row r="8" ht="23.25" customHeight="1" spans="1:7">
      <c r="A8" s="129" t="s">
        <v>15</v>
      </c>
      <c r="B8" s="128">
        <v>212</v>
      </c>
      <c r="C8" s="129" t="s">
        <v>16</v>
      </c>
      <c r="D8" s="128">
        <f t="shared" si="0"/>
        <v>274633.3</v>
      </c>
      <c r="E8" s="128">
        <f>268101.69+B15</f>
        <v>274633.3</v>
      </c>
      <c r="F8" s="128"/>
      <c r="G8" s="128"/>
    </row>
    <row r="9" ht="23.25" customHeight="1" spans="1:7">
      <c r="A9" s="129" t="s">
        <v>17</v>
      </c>
      <c r="B9" s="128"/>
      <c r="C9" s="129" t="s">
        <v>18</v>
      </c>
      <c r="D9" s="128">
        <f t="shared" si="0"/>
        <v>25689.32</v>
      </c>
      <c r="E9" s="128">
        <v>25689.32</v>
      </c>
      <c r="F9" s="128"/>
      <c r="G9" s="128"/>
    </row>
    <row r="10" ht="23.25" customHeight="1" spans="1:7">
      <c r="A10" s="129"/>
      <c r="B10" s="128"/>
      <c r="C10" s="129" t="s">
        <v>19</v>
      </c>
      <c r="D10" s="128">
        <f t="shared" si="0"/>
        <v>7315.83</v>
      </c>
      <c r="E10" s="128">
        <v>7315.83</v>
      </c>
      <c r="F10" s="128"/>
      <c r="G10" s="128"/>
    </row>
    <row r="11" ht="23.25" customHeight="1" spans="1:7">
      <c r="A11" s="129"/>
      <c r="B11" s="128"/>
      <c r="C11" s="129" t="s">
        <v>20</v>
      </c>
      <c r="D11" s="128">
        <f t="shared" si="0"/>
        <v>15509.01</v>
      </c>
      <c r="E11" s="128">
        <v>15509.01</v>
      </c>
      <c r="F11" s="128"/>
      <c r="G11" s="128"/>
    </row>
    <row r="12" ht="23.25" customHeight="1" spans="1:7">
      <c r="A12" s="129"/>
      <c r="B12" s="128"/>
      <c r="C12" s="129" t="s">
        <v>21</v>
      </c>
      <c r="D12" s="128">
        <f t="shared" si="0"/>
        <v>4095.83</v>
      </c>
      <c r="E12" s="128"/>
      <c r="F12" s="128">
        <f>212+B16</f>
        <v>4095.83</v>
      </c>
      <c r="G12" s="128"/>
    </row>
    <row r="13" ht="16.35" customHeight="1" spans="1:7">
      <c r="A13" s="155"/>
      <c r="B13" s="156"/>
      <c r="C13" s="155"/>
      <c r="D13" s="156"/>
      <c r="E13" s="156"/>
      <c r="F13" s="156"/>
      <c r="G13" s="156"/>
    </row>
    <row r="14" ht="22.35" customHeight="1" spans="1:7">
      <c r="A14" s="78" t="s">
        <v>22</v>
      </c>
      <c r="B14" s="154">
        <f>B15+B16+B17</f>
        <v>10415.44</v>
      </c>
      <c r="C14" s="78" t="s">
        <v>23</v>
      </c>
      <c r="D14" s="156"/>
      <c r="E14" s="156"/>
      <c r="F14" s="156"/>
      <c r="G14" s="156"/>
    </row>
    <row r="15" ht="21.6" customHeight="1" spans="1:7">
      <c r="A15" s="157" t="s">
        <v>24</v>
      </c>
      <c r="B15" s="128">
        <v>6531.61</v>
      </c>
      <c r="C15" s="155"/>
      <c r="D15" s="156"/>
      <c r="E15" s="156"/>
      <c r="F15" s="156"/>
      <c r="G15" s="156"/>
    </row>
    <row r="16" ht="20.7" customHeight="1" spans="1:7">
      <c r="A16" s="157" t="s">
        <v>25</v>
      </c>
      <c r="B16" s="128">
        <v>3883.83</v>
      </c>
      <c r="C16" s="155"/>
      <c r="D16" s="156"/>
      <c r="E16" s="156"/>
      <c r="F16" s="156"/>
      <c r="G16" s="156"/>
    </row>
    <row r="17" ht="20.7" customHeight="1" spans="1:7">
      <c r="A17" s="157" t="s">
        <v>26</v>
      </c>
      <c r="B17" s="156"/>
      <c r="C17" s="155"/>
      <c r="D17" s="156"/>
      <c r="E17" s="156"/>
      <c r="F17" s="156"/>
      <c r="G17" s="156"/>
    </row>
    <row r="18" ht="16.35" customHeight="1" spans="1:7">
      <c r="A18" s="155"/>
      <c r="B18" s="156"/>
      <c r="C18" s="155"/>
      <c r="D18" s="156"/>
      <c r="E18" s="156"/>
      <c r="F18" s="156"/>
      <c r="G18" s="156"/>
    </row>
    <row r="19" ht="24.15" customHeight="1" spans="1:7">
      <c r="A19" s="127" t="s">
        <v>27</v>
      </c>
      <c r="B19" s="154">
        <f>B6+B14</f>
        <v>327443.29</v>
      </c>
      <c r="C19" s="127" t="s">
        <v>28</v>
      </c>
      <c r="D19" s="154">
        <f>D6+D14</f>
        <v>327443.29</v>
      </c>
      <c r="E19" s="154">
        <f>E6+E14</f>
        <v>323347.46</v>
      </c>
      <c r="F19" s="154">
        <f>F6+F14</f>
        <v>4095.83</v>
      </c>
      <c r="G19" s="154"/>
    </row>
  </sheetData>
  <mergeCells count="3">
    <mergeCell ref="A2:G2"/>
    <mergeCell ref="A4:B4"/>
    <mergeCell ref="C4:G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workbookViewId="0">
      <selection activeCell="A2" sqref="A2:C2"/>
    </sheetView>
  </sheetViews>
  <sheetFormatPr defaultColWidth="9.775" defaultRowHeight="13.5" outlineLevelCol="2"/>
  <cols>
    <col min="1" max="1" width="14.5583333333333" customWidth="1"/>
    <col min="2" max="2" width="48.1083333333333" customWidth="1"/>
    <col min="3" max="3" width="33.6666666666667" customWidth="1"/>
  </cols>
  <sheetData>
    <row r="1" ht="16.35" customHeight="1" spans="1:1">
      <c r="A1" s="72" t="s">
        <v>481</v>
      </c>
    </row>
    <row r="2" ht="36" customHeight="1" spans="1:3">
      <c r="A2" s="82" t="s">
        <v>482</v>
      </c>
      <c r="B2" s="82"/>
      <c r="C2" s="82"/>
    </row>
    <row r="3" ht="21.6" customHeight="1" spans="1:3">
      <c r="A3" s="74" t="s">
        <v>126</v>
      </c>
      <c r="B3" s="74"/>
      <c r="C3" s="74"/>
    </row>
    <row r="4" ht="19.8" customHeight="1" spans="3:3">
      <c r="C4" s="75" t="s">
        <v>2</v>
      </c>
    </row>
    <row r="5" ht="37.05" customHeight="1" spans="1:3">
      <c r="A5" s="76" t="s">
        <v>223</v>
      </c>
      <c r="B5" s="76"/>
      <c r="C5" s="76" t="s">
        <v>393</v>
      </c>
    </row>
    <row r="6" ht="27.6" customHeight="1" spans="1:3">
      <c r="A6" s="77" t="s">
        <v>129</v>
      </c>
      <c r="B6" s="77" t="s">
        <v>34</v>
      </c>
      <c r="C6" s="76"/>
    </row>
    <row r="7" ht="20.7" customHeight="1" spans="1:3">
      <c r="A7" s="78" t="s">
        <v>7</v>
      </c>
      <c r="B7" s="78"/>
      <c r="C7" s="79">
        <f>C8+C27+C30</f>
        <v>108412.40207</v>
      </c>
    </row>
    <row r="8" ht="19.8" customHeight="1" spans="1:3">
      <c r="A8" s="83" t="s">
        <v>161</v>
      </c>
      <c r="B8" s="83" t="s">
        <v>162</v>
      </c>
      <c r="C8" s="81">
        <f>SUM(C9:C26)</f>
        <v>82027.63207</v>
      </c>
    </row>
    <row r="9" ht="18.9" customHeight="1" spans="1:3">
      <c r="A9" s="80" t="s">
        <v>483</v>
      </c>
      <c r="B9" s="80" t="s">
        <v>484</v>
      </c>
      <c r="C9" s="81">
        <f>17444.82+103.73</f>
        <v>17548.55</v>
      </c>
    </row>
    <row r="10" ht="18.9" customHeight="1" spans="1:3">
      <c r="A10" s="80" t="s">
        <v>485</v>
      </c>
      <c r="B10" s="80" t="s">
        <v>486</v>
      </c>
      <c r="C10" s="81">
        <f>2089.47+0.81</f>
        <v>2090.28</v>
      </c>
    </row>
    <row r="11" ht="18.9" customHeight="1" spans="1:3">
      <c r="A11" s="80" t="s">
        <v>487</v>
      </c>
      <c r="B11" s="80" t="s">
        <v>488</v>
      </c>
      <c r="C11" s="81">
        <v>13.1</v>
      </c>
    </row>
    <row r="12" ht="18.9" customHeight="1" spans="1:3">
      <c r="A12" s="80" t="s">
        <v>489</v>
      </c>
      <c r="B12" s="80" t="s">
        <v>490</v>
      </c>
      <c r="C12" s="81">
        <v>634.86</v>
      </c>
    </row>
    <row r="13" ht="18.9" customHeight="1" spans="1:3">
      <c r="A13" s="80" t="s">
        <v>491</v>
      </c>
      <c r="B13" s="80" t="s">
        <v>492</v>
      </c>
      <c r="C13" s="81">
        <v>1629.88</v>
      </c>
    </row>
    <row r="14" ht="18.9" customHeight="1" spans="1:3">
      <c r="A14" s="80" t="s">
        <v>493</v>
      </c>
      <c r="B14" s="80" t="s">
        <v>494</v>
      </c>
      <c r="C14" s="81">
        <v>97.3</v>
      </c>
    </row>
    <row r="15" ht="18.9" customHeight="1" spans="1:3">
      <c r="A15" s="80" t="s">
        <v>495</v>
      </c>
      <c r="B15" s="80" t="s">
        <v>496</v>
      </c>
      <c r="C15" s="81">
        <v>5237.19</v>
      </c>
    </row>
    <row r="16" ht="18.9" customHeight="1" spans="1:3">
      <c r="A16" s="80" t="s">
        <v>497</v>
      </c>
      <c r="B16" s="80" t="s">
        <v>498</v>
      </c>
      <c r="C16" s="81">
        <v>199.82</v>
      </c>
    </row>
    <row r="17" ht="18.9" customHeight="1" spans="1:3">
      <c r="A17" s="80" t="s">
        <v>499</v>
      </c>
      <c r="B17" s="80" t="s">
        <v>500</v>
      </c>
      <c r="C17" s="81">
        <f>983.2+0.001339</f>
        <v>983.201339</v>
      </c>
    </row>
    <row r="18" ht="18.9" customHeight="1" spans="1:3">
      <c r="A18" s="80" t="s">
        <v>501</v>
      </c>
      <c r="B18" s="80" t="s">
        <v>502</v>
      </c>
      <c r="C18" s="81">
        <v>306.04</v>
      </c>
    </row>
    <row r="19" ht="18.9" customHeight="1" spans="1:3">
      <c r="A19" s="80" t="s">
        <v>503</v>
      </c>
      <c r="B19" s="80" t="s">
        <v>240</v>
      </c>
      <c r="C19" s="81">
        <f>1330.48+0.020731</f>
        <v>1330.500731</v>
      </c>
    </row>
    <row r="20" ht="18.9" customHeight="1" spans="1:3">
      <c r="A20" s="80" t="s">
        <v>504</v>
      </c>
      <c r="B20" s="80" t="s">
        <v>505</v>
      </c>
      <c r="C20" s="81">
        <v>174.5</v>
      </c>
    </row>
    <row r="21" ht="18.9" customHeight="1" spans="1:3">
      <c r="A21" s="80" t="s">
        <v>506</v>
      </c>
      <c r="B21" s="80" t="s">
        <v>507</v>
      </c>
      <c r="C21" s="81">
        <v>1</v>
      </c>
    </row>
    <row r="22" ht="18.9" customHeight="1" spans="1:3">
      <c r="A22" s="80" t="s">
        <v>508</v>
      </c>
      <c r="B22" s="80" t="s">
        <v>509</v>
      </c>
      <c r="C22" s="81">
        <f>47006.27+69.63</f>
        <v>47075.9</v>
      </c>
    </row>
    <row r="23" ht="18.9" customHeight="1" spans="1:3">
      <c r="A23" s="80" t="s">
        <v>510</v>
      </c>
      <c r="B23" s="80" t="s">
        <v>242</v>
      </c>
      <c r="C23" s="81">
        <v>658.5</v>
      </c>
    </row>
    <row r="24" ht="18.9" customHeight="1" spans="1:3">
      <c r="A24" s="80" t="s">
        <v>511</v>
      </c>
      <c r="B24" s="80" t="s">
        <v>246</v>
      </c>
      <c r="C24" s="81">
        <v>2.79</v>
      </c>
    </row>
    <row r="25" ht="18.9" customHeight="1" spans="1:3">
      <c r="A25" s="80" t="s">
        <v>512</v>
      </c>
      <c r="B25" s="80" t="s">
        <v>513</v>
      </c>
      <c r="C25" s="81">
        <v>20</v>
      </c>
    </row>
    <row r="26" ht="18.9" customHeight="1" spans="1:3">
      <c r="A26" s="80" t="s">
        <v>514</v>
      </c>
      <c r="B26" s="80" t="s">
        <v>248</v>
      </c>
      <c r="C26" s="81">
        <f>1226.07+2798.15</f>
        <v>4024.22</v>
      </c>
    </row>
    <row r="27" ht="19.8" customHeight="1" spans="1:3">
      <c r="A27" s="83" t="s">
        <v>207</v>
      </c>
      <c r="B27" s="83" t="s">
        <v>208</v>
      </c>
      <c r="C27" s="81">
        <f>C28+C29</f>
        <v>842.48</v>
      </c>
    </row>
    <row r="28" ht="18.9" customHeight="1" spans="1:3">
      <c r="A28" s="80" t="s">
        <v>515</v>
      </c>
      <c r="B28" s="80" t="s">
        <v>516</v>
      </c>
      <c r="C28" s="81">
        <v>490</v>
      </c>
    </row>
    <row r="29" ht="18.9" customHeight="1" spans="1:3">
      <c r="A29" s="80" t="s">
        <v>517</v>
      </c>
      <c r="B29" s="80" t="s">
        <v>518</v>
      </c>
      <c r="C29" s="81">
        <f>114+238.48</f>
        <v>352.48</v>
      </c>
    </row>
    <row r="30" ht="19.8" customHeight="1" spans="1:3">
      <c r="A30" s="83" t="s">
        <v>215</v>
      </c>
      <c r="B30" s="83" t="s">
        <v>216</v>
      </c>
      <c r="C30" s="81">
        <f>SUM(C31:C37)</f>
        <v>25542.29</v>
      </c>
    </row>
    <row r="31" ht="18.9" customHeight="1" spans="1:3">
      <c r="A31" s="80" t="s">
        <v>519</v>
      </c>
      <c r="B31" s="80" t="s">
        <v>520</v>
      </c>
      <c r="C31" s="81">
        <f>10942.75+71.19</f>
        <v>11013.94</v>
      </c>
    </row>
    <row r="32" ht="18.9" customHeight="1" spans="1:3">
      <c r="A32" s="80" t="s">
        <v>521</v>
      </c>
      <c r="B32" s="80" t="s">
        <v>522</v>
      </c>
      <c r="C32" s="81">
        <v>1031.75</v>
      </c>
    </row>
    <row r="33" ht="18.9" customHeight="1" spans="1:3">
      <c r="A33" s="80" t="s">
        <v>523</v>
      </c>
      <c r="B33" s="80" t="s">
        <v>524</v>
      </c>
      <c r="C33" s="81">
        <f>2883+82.35</f>
        <v>2965.35</v>
      </c>
    </row>
    <row r="34" ht="18.9" customHeight="1" spans="1:3">
      <c r="A34" s="84" t="s">
        <v>525</v>
      </c>
      <c r="B34" s="84" t="s">
        <v>526</v>
      </c>
      <c r="C34" s="81">
        <v>1000</v>
      </c>
    </row>
    <row r="35" ht="18.9" customHeight="1" spans="1:3">
      <c r="A35" s="80" t="s">
        <v>527</v>
      </c>
      <c r="B35" s="80" t="s">
        <v>528</v>
      </c>
      <c r="C35" s="81">
        <v>54</v>
      </c>
    </row>
    <row r="36" ht="18.9" customHeight="1" spans="1:3">
      <c r="A36" s="80" t="s">
        <v>529</v>
      </c>
      <c r="B36" s="80" t="s">
        <v>530</v>
      </c>
      <c r="C36" s="81">
        <v>5</v>
      </c>
    </row>
    <row r="37" ht="18.9" customHeight="1" spans="1:3">
      <c r="A37" s="80" t="s">
        <v>531</v>
      </c>
      <c r="B37" s="80" t="s">
        <v>252</v>
      </c>
      <c r="C37" s="81">
        <f>7305+2167.25</f>
        <v>9472.25</v>
      </c>
    </row>
  </sheetData>
  <mergeCells count="5">
    <mergeCell ref="A2:C2"/>
    <mergeCell ref="A3:C3"/>
    <mergeCell ref="A5:B5"/>
    <mergeCell ref="A7:B7"/>
    <mergeCell ref="C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A1" sqref="A1"/>
    </sheetView>
  </sheetViews>
  <sheetFormatPr defaultColWidth="9.775" defaultRowHeight="13.5" outlineLevelCol="2"/>
  <cols>
    <col min="1" max="1" width="15.775" customWidth="1"/>
    <col min="2" max="2" width="47.4416666666667" customWidth="1"/>
    <col min="3" max="3" width="33.5583333333333" customWidth="1"/>
  </cols>
  <sheetData>
    <row r="1" ht="16.35" customHeight="1" spans="1:1">
      <c r="A1" s="72" t="s">
        <v>532</v>
      </c>
    </row>
    <row r="2" ht="37.2" customHeight="1" spans="1:3">
      <c r="A2" s="73" t="s">
        <v>482</v>
      </c>
      <c r="B2" s="73"/>
      <c r="C2" s="73"/>
    </row>
    <row r="3" ht="21" customHeight="1" spans="1:3">
      <c r="A3" s="74" t="s">
        <v>222</v>
      </c>
      <c r="B3" s="74"/>
      <c r="C3" s="74"/>
    </row>
    <row r="4" ht="19.8" customHeight="1" spans="3:3">
      <c r="C4" s="75" t="s">
        <v>2</v>
      </c>
    </row>
    <row r="5" ht="39.6" customHeight="1" spans="1:3">
      <c r="A5" s="76" t="s">
        <v>223</v>
      </c>
      <c r="B5" s="76"/>
      <c r="C5" s="76" t="s">
        <v>393</v>
      </c>
    </row>
    <row r="6" ht="31.05" customHeight="1" spans="1:3">
      <c r="A6" s="77" t="s">
        <v>129</v>
      </c>
      <c r="B6" s="77" t="s">
        <v>34</v>
      </c>
      <c r="C6" s="76"/>
    </row>
    <row r="7" ht="20.7" customHeight="1" spans="1:3">
      <c r="A7" s="78" t="s">
        <v>7</v>
      </c>
      <c r="B7" s="78"/>
      <c r="C7" s="79">
        <f>C8+C13+C17+C19+C21</f>
        <v>108412.4</v>
      </c>
    </row>
    <row r="8" ht="19.8" customHeight="1" spans="1:3">
      <c r="A8" s="80" t="s">
        <v>235</v>
      </c>
      <c r="B8" s="80" t="s">
        <v>236</v>
      </c>
      <c r="C8" s="81">
        <f>C9+C10+C11+C12</f>
        <v>25288.95</v>
      </c>
    </row>
    <row r="9" ht="18.9" customHeight="1" spans="1:3">
      <c r="A9" s="80" t="s">
        <v>237</v>
      </c>
      <c r="B9" s="80" t="s">
        <v>238</v>
      </c>
      <c r="C9" s="81">
        <v>14075.8</v>
      </c>
    </row>
    <row r="10" ht="18.9" customHeight="1" spans="1:3">
      <c r="A10" s="80" t="s">
        <v>239</v>
      </c>
      <c r="B10" s="80" t="s">
        <v>240</v>
      </c>
      <c r="C10" s="81">
        <v>410</v>
      </c>
    </row>
    <row r="11" ht="18.9" customHeight="1" spans="1:3">
      <c r="A11" s="80" t="s">
        <v>241</v>
      </c>
      <c r="B11" s="80" t="s">
        <v>242</v>
      </c>
      <c r="C11" s="81">
        <v>7190</v>
      </c>
    </row>
    <row r="12" ht="18.9" customHeight="1" spans="1:3">
      <c r="A12" s="80" t="s">
        <v>247</v>
      </c>
      <c r="B12" s="80" t="s">
        <v>248</v>
      </c>
      <c r="C12" s="81">
        <f>815+2798.15</f>
        <v>3613.15</v>
      </c>
    </row>
    <row r="13" ht="19.8" customHeight="1" spans="1:3">
      <c r="A13" s="80" t="s">
        <v>249</v>
      </c>
      <c r="B13" s="80" t="s">
        <v>250</v>
      </c>
      <c r="C13" s="81">
        <f>C14+C15+C16</f>
        <v>14750</v>
      </c>
    </row>
    <row r="14" ht="18.9" customHeight="1" spans="1:3">
      <c r="A14" s="80" t="s">
        <v>533</v>
      </c>
      <c r="B14" s="80" t="s">
        <v>534</v>
      </c>
      <c r="C14" s="81">
        <v>5062</v>
      </c>
    </row>
    <row r="15" ht="18.9" customHeight="1" spans="1:3">
      <c r="A15" s="80" t="s">
        <v>535</v>
      </c>
      <c r="B15" s="80" t="s">
        <v>524</v>
      </c>
      <c r="C15" s="81">
        <v>2883</v>
      </c>
    </row>
    <row r="16" ht="18.9" customHeight="1" spans="1:3">
      <c r="A16" s="80" t="s">
        <v>251</v>
      </c>
      <c r="B16" s="80" t="s">
        <v>252</v>
      </c>
      <c r="C16" s="81">
        <v>6805</v>
      </c>
    </row>
    <row r="17" ht="19.8" customHeight="1" spans="1:3">
      <c r="A17" s="80" t="s">
        <v>253</v>
      </c>
      <c r="B17" s="80" t="s">
        <v>254</v>
      </c>
      <c r="C17" s="81">
        <f>C18</f>
        <v>56738.68</v>
      </c>
    </row>
    <row r="18" ht="18.9" customHeight="1" spans="1:3">
      <c r="A18" s="80" t="s">
        <v>257</v>
      </c>
      <c r="B18" s="80" t="s">
        <v>258</v>
      </c>
      <c r="C18" s="81">
        <f>56564.49+174.19</f>
        <v>56738.68</v>
      </c>
    </row>
    <row r="19" ht="19.8" customHeight="1" spans="1:3">
      <c r="A19" s="80" t="s">
        <v>259</v>
      </c>
      <c r="B19" s="80" t="s">
        <v>260</v>
      </c>
      <c r="C19" s="81">
        <f>C20</f>
        <v>10792.29</v>
      </c>
    </row>
    <row r="20" ht="18.9" customHeight="1" spans="1:3">
      <c r="A20" s="80" t="s">
        <v>261</v>
      </c>
      <c r="B20" s="80" t="s">
        <v>262</v>
      </c>
      <c r="C20" s="81">
        <f>7471.5+3320.79</f>
        <v>10792.29</v>
      </c>
    </row>
    <row r="21" ht="19.8" customHeight="1" spans="1:3">
      <c r="A21" s="80" t="s">
        <v>263</v>
      </c>
      <c r="B21" s="80" t="s">
        <v>208</v>
      </c>
      <c r="C21" s="81">
        <f>C22+C23</f>
        <v>842.48</v>
      </c>
    </row>
    <row r="22" ht="18.9" customHeight="1" spans="1:3">
      <c r="A22" s="80" t="s">
        <v>264</v>
      </c>
      <c r="B22" s="80" t="s">
        <v>265</v>
      </c>
      <c r="C22" s="81">
        <v>490</v>
      </c>
    </row>
    <row r="23" ht="18.9" customHeight="1" spans="1:3">
      <c r="A23" s="80" t="s">
        <v>536</v>
      </c>
      <c r="B23" s="80" t="s">
        <v>518</v>
      </c>
      <c r="C23" s="81">
        <f>114+238.48</f>
        <v>352.48</v>
      </c>
    </row>
  </sheetData>
  <mergeCells count="5">
    <mergeCell ref="A2:C2"/>
    <mergeCell ref="A3:C3"/>
    <mergeCell ref="A5:B5"/>
    <mergeCell ref="A7:B7"/>
    <mergeCell ref="C5:C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8"/>
  <sheetViews>
    <sheetView workbookViewId="0">
      <selection activeCell="A2" sqref="A2:Y3"/>
    </sheetView>
  </sheetViews>
  <sheetFormatPr defaultColWidth="9.775" defaultRowHeight="13.5"/>
  <cols>
    <col min="1" max="1" width="32.5" style="61" customWidth="1"/>
    <col min="2" max="2" width="18" style="61" customWidth="1"/>
    <col min="3" max="3" width="22.75" style="61" customWidth="1"/>
    <col min="4" max="4" width="25.5583333333333" style="61" customWidth="1"/>
    <col min="5" max="5" width="17.775" style="61" customWidth="1"/>
    <col min="6" max="6" width="26" style="61" customWidth="1"/>
    <col min="7" max="7" width="7" style="61" customWidth="1"/>
    <col min="8" max="8" width="18.4416666666667" style="61" customWidth="1"/>
    <col min="9" max="9" width="14.6666666666667" style="61" customWidth="1"/>
    <col min="10" max="10" width="16.4416666666667" style="61" customWidth="1"/>
    <col min="11" max="11" width="16.6666666666667" style="61" customWidth="1"/>
    <col min="12" max="12" width="13" style="61" customWidth="1"/>
    <col min="13" max="13" width="14.3333333333333" style="61" customWidth="1"/>
    <col min="14" max="14" width="14" style="61" customWidth="1"/>
    <col min="15" max="15" width="7.125" style="61" customWidth="1"/>
    <col min="16" max="16" width="9.25" style="61" customWidth="1"/>
    <col min="17" max="17" width="7.875" style="61" customWidth="1"/>
    <col min="18" max="18" width="9.75" style="61" customWidth="1"/>
    <col min="19" max="19" width="10.375" style="61" customWidth="1"/>
    <col min="20" max="20" width="3.625" style="61" customWidth="1"/>
    <col min="21" max="21" width="6.75" style="61" customWidth="1"/>
    <col min="22" max="22" width="10.5" style="61" customWidth="1"/>
    <col min="23" max="23" width="9" style="61" customWidth="1"/>
    <col min="24" max="24" width="10.125" style="61" customWidth="1"/>
    <col min="25" max="25" width="7.25" style="61" customWidth="1"/>
    <col min="26" max="29" width="9.775" style="61" customWidth="1"/>
    <col min="30" max="16384" width="9.775" style="61"/>
  </cols>
  <sheetData>
    <row r="1" spans="1:4">
      <c r="A1" s="62" t="s">
        <v>537</v>
      </c>
      <c r="D1" s="62"/>
    </row>
    <row r="2" ht="43.95" customHeight="1" spans="1:25">
      <c r="A2" s="63" t="s">
        <v>538</v>
      </c>
      <c r="B2" s="63"/>
      <c r="C2" s="63"/>
      <c r="D2" s="63"/>
      <c r="E2" s="63"/>
      <c r="F2" s="63"/>
      <c r="G2" s="63"/>
      <c r="H2" s="63"/>
      <c r="I2" s="63"/>
      <c r="J2" s="63"/>
      <c r="K2" s="63"/>
      <c r="L2" s="63"/>
      <c r="M2" s="63"/>
      <c r="N2" s="63"/>
      <c r="O2" s="63"/>
      <c r="P2" s="63"/>
      <c r="Q2" s="63"/>
      <c r="R2" s="63"/>
      <c r="S2" s="63"/>
      <c r="T2" s="63"/>
      <c r="U2" s="63"/>
      <c r="V2" s="63"/>
      <c r="W2" s="63"/>
      <c r="X2" s="63"/>
      <c r="Y2" s="63"/>
    </row>
    <row r="3" ht="31.05" customHeight="1" spans="1:25">
      <c r="A3" s="63"/>
      <c r="B3" s="63"/>
      <c r="C3" s="63"/>
      <c r="D3" s="63"/>
      <c r="E3" s="63"/>
      <c r="F3" s="63"/>
      <c r="G3" s="63"/>
      <c r="H3" s="63"/>
      <c r="I3" s="63"/>
      <c r="J3" s="63"/>
      <c r="K3" s="63"/>
      <c r="L3" s="63"/>
      <c r="M3" s="63"/>
      <c r="N3" s="63"/>
      <c r="O3" s="63"/>
      <c r="P3" s="63"/>
      <c r="Q3" s="63"/>
      <c r="R3" s="63"/>
      <c r="S3" s="63"/>
      <c r="T3" s="63"/>
      <c r="U3" s="63"/>
      <c r="V3" s="63"/>
      <c r="W3" s="63"/>
      <c r="X3" s="63"/>
      <c r="Y3" s="63"/>
    </row>
    <row r="4" ht="16.35" customHeight="1" spans="25:25">
      <c r="Y4" s="71" t="s">
        <v>539</v>
      </c>
    </row>
    <row r="5" ht="33.6" customHeight="1" spans="1:25">
      <c r="A5" s="64" t="s">
        <v>540</v>
      </c>
      <c r="B5" s="64" t="s">
        <v>541</v>
      </c>
      <c r="C5" s="64" t="s">
        <v>542</v>
      </c>
      <c r="D5" s="64" t="s">
        <v>543</v>
      </c>
      <c r="E5" s="64" t="s">
        <v>544</v>
      </c>
      <c r="F5" s="64" t="s">
        <v>545</v>
      </c>
      <c r="G5" s="64" t="s">
        <v>546</v>
      </c>
      <c r="H5" s="64" t="s">
        <v>547</v>
      </c>
      <c r="I5" s="64" t="s">
        <v>130</v>
      </c>
      <c r="J5" s="64" t="s">
        <v>8</v>
      </c>
      <c r="K5" s="64"/>
      <c r="L5" s="64"/>
      <c r="M5" s="64"/>
      <c r="N5" s="64"/>
      <c r="O5" s="64" t="s">
        <v>9</v>
      </c>
      <c r="P5" s="64"/>
      <c r="Q5" s="64"/>
      <c r="R5" s="64" t="s">
        <v>10</v>
      </c>
      <c r="S5" s="64" t="s">
        <v>292</v>
      </c>
      <c r="T5" s="64" t="s">
        <v>548</v>
      </c>
      <c r="U5" s="64"/>
      <c r="V5" s="64"/>
      <c r="W5" s="64"/>
      <c r="X5" s="64"/>
      <c r="Y5" s="64"/>
    </row>
    <row r="6" ht="38.85" customHeight="1" spans="1:25">
      <c r="A6" s="64"/>
      <c r="B6" s="64"/>
      <c r="C6" s="64"/>
      <c r="D6" s="64"/>
      <c r="E6" s="64"/>
      <c r="F6" s="64"/>
      <c r="G6" s="64"/>
      <c r="H6" s="64"/>
      <c r="I6" s="64"/>
      <c r="J6" s="64" t="s">
        <v>35</v>
      </c>
      <c r="K6" s="64" t="s">
        <v>13</v>
      </c>
      <c r="L6" s="64" t="s">
        <v>549</v>
      </c>
      <c r="M6" s="64" t="s">
        <v>550</v>
      </c>
      <c r="N6" s="64" t="s">
        <v>551</v>
      </c>
      <c r="O6" s="64" t="s">
        <v>35</v>
      </c>
      <c r="P6" s="64" t="s">
        <v>9</v>
      </c>
      <c r="Q6" s="64" t="s">
        <v>552</v>
      </c>
      <c r="R6" s="64"/>
      <c r="S6" s="64"/>
      <c r="T6" s="64" t="s">
        <v>35</v>
      </c>
      <c r="U6" s="64" t="s">
        <v>293</v>
      </c>
      <c r="V6" s="64" t="s">
        <v>294</v>
      </c>
      <c r="W6" s="64" t="s">
        <v>553</v>
      </c>
      <c r="X6" s="64" t="s">
        <v>296</v>
      </c>
      <c r="Y6" s="64" t="s">
        <v>554</v>
      </c>
    </row>
    <row r="7" ht="19.8" customHeight="1" spans="1:25">
      <c r="A7" s="65"/>
      <c r="B7" s="65"/>
      <c r="C7" s="65"/>
      <c r="D7" s="66"/>
      <c r="E7" s="65"/>
      <c r="F7" s="66"/>
      <c r="G7" s="65"/>
      <c r="H7" s="67" t="s">
        <v>555</v>
      </c>
      <c r="I7" s="70">
        <v>12466.1</v>
      </c>
      <c r="J7" s="70">
        <v>12429.98</v>
      </c>
      <c r="K7" s="70">
        <v>12429.98</v>
      </c>
      <c r="L7" s="70" t="s">
        <v>556</v>
      </c>
      <c r="M7" s="70" t="s">
        <v>556</v>
      </c>
      <c r="N7" s="70" t="s">
        <v>556</v>
      </c>
      <c r="O7" s="70" t="s">
        <v>556</v>
      </c>
      <c r="P7" s="70" t="s">
        <v>556</v>
      </c>
      <c r="Q7" s="70" t="s">
        <v>556</v>
      </c>
      <c r="R7" s="70" t="s">
        <v>556</v>
      </c>
      <c r="S7" s="70">
        <v>36.12</v>
      </c>
      <c r="T7" s="70" t="s">
        <v>556</v>
      </c>
      <c r="U7" s="70" t="s">
        <v>556</v>
      </c>
      <c r="V7" s="70" t="s">
        <v>556</v>
      </c>
      <c r="W7" s="70" t="s">
        <v>556</v>
      </c>
      <c r="X7" s="70" t="s">
        <v>556</v>
      </c>
      <c r="Y7" s="70" t="s">
        <v>556</v>
      </c>
    </row>
    <row r="8" ht="19.8" customHeight="1" spans="1:25">
      <c r="A8" s="68" t="s">
        <v>557</v>
      </c>
      <c r="B8" s="68"/>
      <c r="C8" s="68"/>
      <c r="D8" s="68"/>
      <c r="E8" s="65"/>
      <c r="F8" s="65"/>
      <c r="G8" s="65"/>
      <c r="H8" s="65"/>
      <c r="I8" s="70">
        <v>12466.1</v>
      </c>
      <c r="J8" s="70">
        <v>12429.98</v>
      </c>
      <c r="K8" s="70">
        <v>12429.98</v>
      </c>
      <c r="L8" s="70" t="s">
        <v>556</v>
      </c>
      <c r="M8" s="70" t="s">
        <v>556</v>
      </c>
      <c r="N8" s="70" t="s">
        <v>556</v>
      </c>
      <c r="O8" s="70" t="s">
        <v>556</v>
      </c>
      <c r="P8" s="70" t="s">
        <v>556</v>
      </c>
      <c r="Q8" s="70" t="s">
        <v>556</v>
      </c>
      <c r="R8" s="70" t="s">
        <v>556</v>
      </c>
      <c r="S8" s="70">
        <v>36.12</v>
      </c>
      <c r="T8" s="70" t="s">
        <v>556</v>
      </c>
      <c r="U8" s="70" t="s">
        <v>556</v>
      </c>
      <c r="V8" s="70" t="s">
        <v>556</v>
      </c>
      <c r="W8" s="70" t="s">
        <v>556</v>
      </c>
      <c r="X8" s="70" t="s">
        <v>556</v>
      </c>
      <c r="Y8" s="70" t="s">
        <v>556</v>
      </c>
    </row>
    <row r="9" ht="18.15" customHeight="1" spans="1:25">
      <c r="A9" s="69" t="s">
        <v>558</v>
      </c>
      <c r="B9" s="68"/>
      <c r="C9" s="68"/>
      <c r="D9" s="68"/>
      <c r="E9" s="65"/>
      <c r="F9" s="65"/>
      <c r="G9" s="65"/>
      <c r="H9" s="65"/>
      <c r="I9" s="70">
        <v>5031.75</v>
      </c>
      <c r="J9" s="70">
        <v>5031.75</v>
      </c>
      <c r="K9" s="70">
        <v>5031.75</v>
      </c>
      <c r="L9" s="70" t="s">
        <v>556</v>
      </c>
      <c r="M9" s="70" t="s">
        <v>556</v>
      </c>
      <c r="N9" s="70" t="s">
        <v>556</v>
      </c>
      <c r="O9" s="70" t="s">
        <v>556</v>
      </c>
      <c r="P9" s="70" t="s">
        <v>556</v>
      </c>
      <c r="Q9" s="70" t="s">
        <v>556</v>
      </c>
      <c r="R9" s="70" t="s">
        <v>556</v>
      </c>
      <c r="S9" s="70" t="s">
        <v>556</v>
      </c>
      <c r="T9" s="70" t="s">
        <v>556</v>
      </c>
      <c r="U9" s="70" t="s">
        <v>556</v>
      </c>
      <c r="V9" s="70" t="s">
        <v>556</v>
      </c>
      <c r="W9" s="70" t="s">
        <v>556</v>
      </c>
      <c r="X9" s="70" t="s">
        <v>556</v>
      </c>
      <c r="Y9" s="70" t="s">
        <v>556</v>
      </c>
    </row>
    <row r="10" ht="16.35" customHeight="1" spans="1:25">
      <c r="A10" s="69" t="s">
        <v>559</v>
      </c>
      <c r="B10" s="68" t="s">
        <v>560</v>
      </c>
      <c r="C10" s="68" t="s">
        <v>561</v>
      </c>
      <c r="D10" s="68" t="s">
        <v>562</v>
      </c>
      <c r="E10" s="68" t="s">
        <v>563</v>
      </c>
      <c r="F10" s="68" t="s">
        <v>564</v>
      </c>
      <c r="G10" s="67" t="s">
        <v>565</v>
      </c>
      <c r="H10" s="67" t="s">
        <v>566</v>
      </c>
      <c r="I10" s="70">
        <v>1000</v>
      </c>
      <c r="J10" s="70">
        <v>1000</v>
      </c>
      <c r="K10" s="70">
        <v>1000</v>
      </c>
      <c r="L10" s="70" t="s">
        <v>556</v>
      </c>
      <c r="M10" s="70" t="s">
        <v>556</v>
      </c>
      <c r="N10" s="70" t="s">
        <v>556</v>
      </c>
      <c r="O10" s="70" t="s">
        <v>556</v>
      </c>
      <c r="P10" s="70" t="s">
        <v>556</v>
      </c>
      <c r="Q10" s="70" t="s">
        <v>556</v>
      </c>
      <c r="R10" s="70" t="s">
        <v>556</v>
      </c>
      <c r="S10" s="70" t="s">
        <v>556</v>
      </c>
      <c r="T10" s="70" t="s">
        <v>556</v>
      </c>
      <c r="U10" s="70" t="s">
        <v>556</v>
      </c>
      <c r="V10" s="70" t="s">
        <v>556</v>
      </c>
      <c r="W10" s="70" t="s">
        <v>556</v>
      </c>
      <c r="X10" s="70" t="s">
        <v>556</v>
      </c>
      <c r="Y10" s="70" t="s">
        <v>556</v>
      </c>
    </row>
    <row r="11" ht="16.35" customHeight="1" spans="1:25">
      <c r="A11" s="69" t="s">
        <v>559</v>
      </c>
      <c r="B11" s="68" t="s">
        <v>567</v>
      </c>
      <c r="C11" s="68" t="s">
        <v>568</v>
      </c>
      <c r="D11" s="68" t="s">
        <v>569</v>
      </c>
      <c r="E11" s="68" t="s">
        <v>563</v>
      </c>
      <c r="F11" s="68" t="s">
        <v>570</v>
      </c>
      <c r="G11" s="67" t="s">
        <v>565</v>
      </c>
      <c r="H11" s="67" t="s">
        <v>566</v>
      </c>
      <c r="I11" s="70">
        <v>4031.75</v>
      </c>
      <c r="J11" s="70">
        <v>4031.75</v>
      </c>
      <c r="K11" s="70">
        <v>4031.75</v>
      </c>
      <c r="L11" s="70" t="s">
        <v>556</v>
      </c>
      <c r="M11" s="70" t="s">
        <v>556</v>
      </c>
      <c r="N11" s="70" t="s">
        <v>556</v>
      </c>
      <c r="O11" s="70" t="s">
        <v>556</v>
      </c>
      <c r="P11" s="70" t="s">
        <v>556</v>
      </c>
      <c r="Q11" s="70" t="s">
        <v>556</v>
      </c>
      <c r="R11" s="70" t="s">
        <v>556</v>
      </c>
      <c r="S11" s="70" t="s">
        <v>556</v>
      </c>
      <c r="T11" s="70" t="s">
        <v>556</v>
      </c>
      <c r="U11" s="70" t="s">
        <v>556</v>
      </c>
      <c r="V11" s="70" t="s">
        <v>556</v>
      </c>
      <c r="W11" s="70" t="s">
        <v>556</v>
      </c>
      <c r="X11" s="70" t="s">
        <v>556</v>
      </c>
      <c r="Y11" s="70" t="s">
        <v>556</v>
      </c>
    </row>
    <row r="12" ht="18.15" customHeight="1" spans="1:25">
      <c r="A12" s="69" t="s">
        <v>571</v>
      </c>
      <c r="B12" s="68"/>
      <c r="C12" s="68"/>
      <c r="D12" s="68"/>
      <c r="E12" s="65"/>
      <c r="F12" s="65"/>
      <c r="G12" s="65"/>
      <c r="H12" s="65"/>
      <c r="I12" s="70">
        <v>500</v>
      </c>
      <c r="J12" s="70">
        <v>500</v>
      </c>
      <c r="K12" s="70">
        <v>500</v>
      </c>
      <c r="L12" s="70" t="s">
        <v>556</v>
      </c>
      <c r="M12" s="70" t="s">
        <v>556</v>
      </c>
      <c r="N12" s="70" t="s">
        <v>556</v>
      </c>
      <c r="O12" s="70" t="s">
        <v>556</v>
      </c>
      <c r="P12" s="70" t="s">
        <v>556</v>
      </c>
      <c r="Q12" s="70" t="s">
        <v>556</v>
      </c>
      <c r="R12" s="70" t="s">
        <v>556</v>
      </c>
      <c r="S12" s="70" t="s">
        <v>556</v>
      </c>
      <c r="T12" s="70" t="s">
        <v>556</v>
      </c>
      <c r="U12" s="70" t="s">
        <v>556</v>
      </c>
      <c r="V12" s="70" t="s">
        <v>556</v>
      </c>
      <c r="W12" s="70" t="s">
        <v>556</v>
      </c>
      <c r="X12" s="70" t="s">
        <v>556</v>
      </c>
      <c r="Y12" s="70" t="s">
        <v>556</v>
      </c>
    </row>
    <row r="13" ht="16.35" customHeight="1" spans="1:25">
      <c r="A13" s="69" t="s">
        <v>572</v>
      </c>
      <c r="B13" s="68" t="s">
        <v>573</v>
      </c>
      <c r="C13" s="68" t="s">
        <v>574</v>
      </c>
      <c r="D13" s="68" t="s">
        <v>575</v>
      </c>
      <c r="E13" s="68" t="s">
        <v>576</v>
      </c>
      <c r="F13" s="68" t="s">
        <v>577</v>
      </c>
      <c r="G13" s="67" t="s">
        <v>565</v>
      </c>
      <c r="H13" s="67" t="s">
        <v>566</v>
      </c>
      <c r="I13" s="70">
        <v>500</v>
      </c>
      <c r="J13" s="70">
        <v>500</v>
      </c>
      <c r="K13" s="70">
        <v>500</v>
      </c>
      <c r="L13" s="70" t="s">
        <v>556</v>
      </c>
      <c r="M13" s="70" t="s">
        <v>556</v>
      </c>
      <c r="N13" s="70" t="s">
        <v>556</v>
      </c>
      <c r="O13" s="70" t="s">
        <v>556</v>
      </c>
      <c r="P13" s="70" t="s">
        <v>556</v>
      </c>
      <c r="Q13" s="70" t="s">
        <v>556</v>
      </c>
      <c r="R13" s="70" t="s">
        <v>556</v>
      </c>
      <c r="S13" s="70" t="s">
        <v>556</v>
      </c>
      <c r="T13" s="70" t="s">
        <v>556</v>
      </c>
      <c r="U13" s="70" t="s">
        <v>556</v>
      </c>
      <c r="V13" s="70" t="s">
        <v>556</v>
      </c>
      <c r="W13" s="70" t="s">
        <v>556</v>
      </c>
      <c r="X13" s="70" t="s">
        <v>556</v>
      </c>
      <c r="Y13" s="70" t="s">
        <v>556</v>
      </c>
    </row>
    <row r="14" ht="18.15" customHeight="1" spans="1:25">
      <c r="A14" s="69" t="s">
        <v>578</v>
      </c>
      <c r="B14" s="68"/>
      <c r="C14" s="68"/>
      <c r="D14" s="68"/>
      <c r="E14" s="65"/>
      <c r="F14" s="65"/>
      <c r="G14" s="65"/>
      <c r="H14" s="65"/>
      <c r="I14" s="70">
        <v>1400</v>
      </c>
      <c r="J14" s="70">
        <v>1400</v>
      </c>
      <c r="K14" s="70">
        <v>1400</v>
      </c>
      <c r="L14" s="70" t="s">
        <v>556</v>
      </c>
      <c r="M14" s="70" t="s">
        <v>556</v>
      </c>
      <c r="N14" s="70" t="s">
        <v>556</v>
      </c>
      <c r="O14" s="70" t="s">
        <v>556</v>
      </c>
      <c r="P14" s="70" t="s">
        <v>556</v>
      </c>
      <c r="Q14" s="70" t="s">
        <v>556</v>
      </c>
      <c r="R14" s="70" t="s">
        <v>556</v>
      </c>
      <c r="S14" s="70" t="s">
        <v>556</v>
      </c>
      <c r="T14" s="70" t="s">
        <v>556</v>
      </c>
      <c r="U14" s="70" t="s">
        <v>556</v>
      </c>
      <c r="V14" s="70" t="s">
        <v>556</v>
      </c>
      <c r="W14" s="70" t="s">
        <v>556</v>
      </c>
      <c r="X14" s="70" t="s">
        <v>556</v>
      </c>
      <c r="Y14" s="70" t="s">
        <v>556</v>
      </c>
    </row>
    <row r="15" ht="16.35" customHeight="1" spans="1:25">
      <c r="A15" s="69" t="s">
        <v>579</v>
      </c>
      <c r="B15" s="68" t="s">
        <v>573</v>
      </c>
      <c r="C15" s="68" t="s">
        <v>574</v>
      </c>
      <c r="D15" s="68" t="s">
        <v>575</v>
      </c>
      <c r="E15" s="68" t="s">
        <v>576</v>
      </c>
      <c r="F15" s="68" t="s">
        <v>580</v>
      </c>
      <c r="G15" s="67" t="s">
        <v>565</v>
      </c>
      <c r="H15" s="67" t="s">
        <v>566</v>
      </c>
      <c r="I15" s="70">
        <v>1400</v>
      </c>
      <c r="J15" s="70">
        <v>1400</v>
      </c>
      <c r="K15" s="70">
        <v>1400</v>
      </c>
      <c r="L15" s="70" t="s">
        <v>556</v>
      </c>
      <c r="M15" s="70" t="s">
        <v>556</v>
      </c>
      <c r="N15" s="70" t="s">
        <v>556</v>
      </c>
      <c r="O15" s="70" t="s">
        <v>556</v>
      </c>
      <c r="P15" s="70" t="s">
        <v>556</v>
      </c>
      <c r="Q15" s="70" t="s">
        <v>556</v>
      </c>
      <c r="R15" s="70" t="s">
        <v>556</v>
      </c>
      <c r="S15" s="70" t="s">
        <v>556</v>
      </c>
      <c r="T15" s="70" t="s">
        <v>556</v>
      </c>
      <c r="U15" s="70" t="s">
        <v>556</v>
      </c>
      <c r="V15" s="70" t="s">
        <v>556</v>
      </c>
      <c r="W15" s="70" t="s">
        <v>556</v>
      </c>
      <c r="X15" s="70" t="s">
        <v>556</v>
      </c>
      <c r="Y15" s="70" t="s">
        <v>556</v>
      </c>
    </row>
    <row r="16" ht="18.15" customHeight="1" spans="1:25">
      <c r="A16" s="69" t="s">
        <v>581</v>
      </c>
      <c r="B16" s="68"/>
      <c r="C16" s="68"/>
      <c r="D16" s="68"/>
      <c r="E16" s="65"/>
      <c r="F16" s="65"/>
      <c r="G16" s="65"/>
      <c r="H16" s="65"/>
      <c r="I16" s="70">
        <v>1</v>
      </c>
      <c r="J16" s="70">
        <v>1</v>
      </c>
      <c r="K16" s="70">
        <v>1</v>
      </c>
      <c r="L16" s="70" t="s">
        <v>556</v>
      </c>
      <c r="M16" s="70" t="s">
        <v>556</v>
      </c>
      <c r="N16" s="70" t="s">
        <v>556</v>
      </c>
      <c r="O16" s="70" t="s">
        <v>556</v>
      </c>
      <c r="P16" s="70" t="s">
        <v>556</v>
      </c>
      <c r="Q16" s="70" t="s">
        <v>556</v>
      </c>
      <c r="R16" s="70" t="s">
        <v>556</v>
      </c>
      <c r="S16" s="70" t="s">
        <v>556</v>
      </c>
      <c r="T16" s="70" t="s">
        <v>556</v>
      </c>
      <c r="U16" s="70" t="s">
        <v>556</v>
      </c>
      <c r="V16" s="70" t="s">
        <v>556</v>
      </c>
      <c r="W16" s="70" t="s">
        <v>556</v>
      </c>
      <c r="X16" s="70" t="s">
        <v>556</v>
      </c>
      <c r="Y16" s="70" t="s">
        <v>556</v>
      </c>
    </row>
    <row r="17" ht="16.35" customHeight="1" spans="1:25">
      <c r="A17" s="69" t="s">
        <v>582</v>
      </c>
      <c r="B17" s="68" t="s">
        <v>583</v>
      </c>
      <c r="C17" s="68" t="s">
        <v>584</v>
      </c>
      <c r="D17" s="68" t="s">
        <v>585</v>
      </c>
      <c r="E17" s="68" t="s">
        <v>586</v>
      </c>
      <c r="F17" s="68" t="s">
        <v>587</v>
      </c>
      <c r="G17" s="67" t="s">
        <v>565</v>
      </c>
      <c r="H17" s="67" t="s">
        <v>566</v>
      </c>
      <c r="I17" s="70">
        <v>1</v>
      </c>
      <c r="J17" s="70">
        <v>1</v>
      </c>
      <c r="K17" s="70">
        <v>1</v>
      </c>
      <c r="L17" s="70" t="s">
        <v>556</v>
      </c>
      <c r="M17" s="70" t="s">
        <v>556</v>
      </c>
      <c r="N17" s="70" t="s">
        <v>556</v>
      </c>
      <c r="O17" s="70" t="s">
        <v>556</v>
      </c>
      <c r="P17" s="70" t="s">
        <v>556</v>
      </c>
      <c r="Q17" s="70" t="s">
        <v>556</v>
      </c>
      <c r="R17" s="70" t="s">
        <v>556</v>
      </c>
      <c r="S17" s="70" t="s">
        <v>556</v>
      </c>
      <c r="T17" s="70" t="s">
        <v>556</v>
      </c>
      <c r="U17" s="70" t="s">
        <v>556</v>
      </c>
      <c r="V17" s="70" t="s">
        <v>556</v>
      </c>
      <c r="W17" s="70" t="s">
        <v>556</v>
      </c>
      <c r="X17" s="70" t="s">
        <v>556</v>
      </c>
      <c r="Y17" s="70" t="s">
        <v>556</v>
      </c>
    </row>
    <row r="18" ht="18.15" customHeight="1" spans="1:25">
      <c r="A18" s="69" t="s">
        <v>588</v>
      </c>
      <c r="B18" s="68"/>
      <c r="C18" s="68"/>
      <c r="D18" s="68"/>
      <c r="E18" s="65"/>
      <c r="F18" s="65"/>
      <c r="G18" s="65"/>
      <c r="H18" s="65"/>
      <c r="I18" s="70">
        <v>1000</v>
      </c>
      <c r="J18" s="70">
        <v>1000</v>
      </c>
      <c r="K18" s="70">
        <v>1000</v>
      </c>
      <c r="L18" s="70" t="s">
        <v>556</v>
      </c>
      <c r="M18" s="70" t="s">
        <v>556</v>
      </c>
      <c r="N18" s="70" t="s">
        <v>556</v>
      </c>
      <c r="O18" s="70" t="s">
        <v>556</v>
      </c>
      <c r="P18" s="70" t="s">
        <v>556</v>
      </c>
      <c r="Q18" s="70" t="s">
        <v>556</v>
      </c>
      <c r="R18" s="70" t="s">
        <v>556</v>
      </c>
      <c r="S18" s="70" t="s">
        <v>556</v>
      </c>
      <c r="T18" s="70" t="s">
        <v>556</v>
      </c>
      <c r="U18" s="70" t="s">
        <v>556</v>
      </c>
      <c r="V18" s="70" t="s">
        <v>556</v>
      </c>
      <c r="W18" s="70" t="s">
        <v>556</v>
      </c>
      <c r="X18" s="70" t="s">
        <v>556</v>
      </c>
      <c r="Y18" s="70" t="s">
        <v>556</v>
      </c>
    </row>
    <row r="19" ht="16.35" customHeight="1" spans="1:25">
      <c r="A19" s="69" t="s">
        <v>589</v>
      </c>
      <c r="B19" s="68" t="s">
        <v>573</v>
      </c>
      <c r="C19" s="68" t="s">
        <v>574</v>
      </c>
      <c r="D19" s="68" t="s">
        <v>590</v>
      </c>
      <c r="E19" s="68" t="s">
        <v>576</v>
      </c>
      <c r="F19" s="68" t="s">
        <v>591</v>
      </c>
      <c r="G19" s="67" t="s">
        <v>565</v>
      </c>
      <c r="H19" s="67" t="s">
        <v>566</v>
      </c>
      <c r="I19" s="70">
        <v>1000</v>
      </c>
      <c r="J19" s="70">
        <v>1000</v>
      </c>
      <c r="K19" s="70">
        <v>1000</v>
      </c>
      <c r="L19" s="70" t="s">
        <v>556</v>
      </c>
      <c r="M19" s="70" t="s">
        <v>556</v>
      </c>
      <c r="N19" s="70" t="s">
        <v>556</v>
      </c>
      <c r="O19" s="70" t="s">
        <v>556</v>
      </c>
      <c r="P19" s="70" t="s">
        <v>556</v>
      </c>
      <c r="Q19" s="70" t="s">
        <v>556</v>
      </c>
      <c r="R19" s="70" t="s">
        <v>556</v>
      </c>
      <c r="S19" s="70" t="s">
        <v>556</v>
      </c>
      <c r="T19" s="70" t="s">
        <v>556</v>
      </c>
      <c r="U19" s="70" t="s">
        <v>556</v>
      </c>
      <c r="V19" s="70" t="s">
        <v>556</v>
      </c>
      <c r="W19" s="70" t="s">
        <v>556</v>
      </c>
      <c r="X19" s="70" t="s">
        <v>556</v>
      </c>
      <c r="Y19" s="70" t="s">
        <v>556</v>
      </c>
    </row>
    <row r="20" ht="18.15" customHeight="1" spans="1:25">
      <c r="A20" s="69" t="s">
        <v>592</v>
      </c>
      <c r="B20" s="68"/>
      <c r="C20" s="68"/>
      <c r="D20" s="68"/>
      <c r="E20" s="65"/>
      <c r="F20" s="65"/>
      <c r="G20" s="65"/>
      <c r="H20" s="65"/>
      <c r="I20" s="70">
        <v>26.95</v>
      </c>
      <c r="J20" s="70">
        <v>26.95</v>
      </c>
      <c r="K20" s="70">
        <v>26.95</v>
      </c>
      <c r="L20" s="70" t="s">
        <v>556</v>
      </c>
      <c r="M20" s="70" t="s">
        <v>556</v>
      </c>
      <c r="N20" s="70" t="s">
        <v>556</v>
      </c>
      <c r="O20" s="70" t="s">
        <v>556</v>
      </c>
      <c r="P20" s="70" t="s">
        <v>556</v>
      </c>
      <c r="Q20" s="70" t="s">
        <v>556</v>
      </c>
      <c r="R20" s="70" t="s">
        <v>556</v>
      </c>
      <c r="S20" s="70" t="s">
        <v>556</v>
      </c>
      <c r="T20" s="70" t="s">
        <v>556</v>
      </c>
      <c r="U20" s="70" t="s">
        <v>556</v>
      </c>
      <c r="V20" s="70" t="s">
        <v>556</v>
      </c>
      <c r="W20" s="70" t="s">
        <v>556</v>
      </c>
      <c r="X20" s="70" t="s">
        <v>556</v>
      </c>
      <c r="Y20" s="70" t="s">
        <v>556</v>
      </c>
    </row>
    <row r="21" ht="16.35" customHeight="1" spans="1:25">
      <c r="A21" s="69" t="s">
        <v>593</v>
      </c>
      <c r="B21" s="68" t="s">
        <v>594</v>
      </c>
      <c r="C21" s="68" t="s">
        <v>595</v>
      </c>
      <c r="D21" s="68" t="s">
        <v>585</v>
      </c>
      <c r="E21" s="68" t="s">
        <v>576</v>
      </c>
      <c r="F21" s="68" t="s">
        <v>580</v>
      </c>
      <c r="G21" s="67" t="s">
        <v>565</v>
      </c>
      <c r="H21" s="67" t="s">
        <v>566</v>
      </c>
      <c r="I21" s="70">
        <v>8.95</v>
      </c>
      <c r="J21" s="70">
        <v>8.95</v>
      </c>
      <c r="K21" s="70">
        <v>8.95</v>
      </c>
      <c r="L21" s="70" t="s">
        <v>556</v>
      </c>
      <c r="M21" s="70" t="s">
        <v>556</v>
      </c>
      <c r="N21" s="70" t="s">
        <v>556</v>
      </c>
      <c r="O21" s="70" t="s">
        <v>556</v>
      </c>
      <c r="P21" s="70" t="s">
        <v>556</v>
      </c>
      <c r="Q21" s="70" t="s">
        <v>556</v>
      </c>
      <c r="R21" s="70" t="s">
        <v>556</v>
      </c>
      <c r="S21" s="70" t="s">
        <v>556</v>
      </c>
      <c r="T21" s="70" t="s">
        <v>556</v>
      </c>
      <c r="U21" s="70" t="s">
        <v>556</v>
      </c>
      <c r="V21" s="70" t="s">
        <v>556</v>
      </c>
      <c r="W21" s="70" t="s">
        <v>556</v>
      </c>
      <c r="X21" s="70" t="s">
        <v>556</v>
      </c>
      <c r="Y21" s="70" t="s">
        <v>556</v>
      </c>
    </row>
    <row r="22" ht="16.35" customHeight="1" spans="1:25">
      <c r="A22" s="69" t="s">
        <v>593</v>
      </c>
      <c r="B22" s="68" t="s">
        <v>596</v>
      </c>
      <c r="C22" s="68" t="s">
        <v>597</v>
      </c>
      <c r="D22" s="68" t="s">
        <v>585</v>
      </c>
      <c r="E22" s="68" t="s">
        <v>576</v>
      </c>
      <c r="F22" s="68" t="s">
        <v>598</v>
      </c>
      <c r="G22" s="67" t="s">
        <v>565</v>
      </c>
      <c r="H22" s="67" t="s">
        <v>566</v>
      </c>
      <c r="I22" s="70">
        <v>18</v>
      </c>
      <c r="J22" s="70">
        <v>18</v>
      </c>
      <c r="K22" s="70">
        <v>18</v>
      </c>
      <c r="L22" s="70" t="s">
        <v>556</v>
      </c>
      <c r="M22" s="70" t="s">
        <v>556</v>
      </c>
      <c r="N22" s="70" t="s">
        <v>556</v>
      </c>
      <c r="O22" s="70" t="s">
        <v>556</v>
      </c>
      <c r="P22" s="70" t="s">
        <v>556</v>
      </c>
      <c r="Q22" s="70" t="s">
        <v>556</v>
      </c>
      <c r="R22" s="70" t="s">
        <v>556</v>
      </c>
      <c r="S22" s="70" t="s">
        <v>556</v>
      </c>
      <c r="T22" s="70" t="s">
        <v>556</v>
      </c>
      <c r="U22" s="70" t="s">
        <v>556</v>
      </c>
      <c r="V22" s="70" t="s">
        <v>556</v>
      </c>
      <c r="W22" s="70" t="s">
        <v>556</v>
      </c>
      <c r="X22" s="70" t="s">
        <v>556</v>
      </c>
      <c r="Y22" s="70" t="s">
        <v>556</v>
      </c>
    </row>
    <row r="23" ht="18.15" customHeight="1" spans="1:25">
      <c r="A23" s="69" t="s">
        <v>599</v>
      </c>
      <c r="B23" s="68"/>
      <c r="C23" s="68"/>
      <c r="D23" s="68"/>
      <c r="E23" s="65"/>
      <c r="F23" s="65"/>
      <c r="G23" s="65"/>
      <c r="H23" s="65"/>
      <c r="I23" s="70">
        <v>56.4</v>
      </c>
      <c r="J23" s="70">
        <v>56.4</v>
      </c>
      <c r="K23" s="70">
        <v>56.4</v>
      </c>
      <c r="L23" s="70" t="s">
        <v>556</v>
      </c>
      <c r="M23" s="70" t="s">
        <v>556</v>
      </c>
      <c r="N23" s="70" t="s">
        <v>556</v>
      </c>
      <c r="O23" s="70" t="s">
        <v>556</v>
      </c>
      <c r="P23" s="70" t="s">
        <v>556</v>
      </c>
      <c r="Q23" s="70" t="s">
        <v>556</v>
      </c>
      <c r="R23" s="70" t="s">
        <v>556</v>
      </c>
      <c r="S23" s="70" t="s">
        <v>556</v>
      </c>
      <c r="T23" s="70" t="s">
        <v>556</v>
      </c>
      <c r="U23" s="70" t="s">
        <v>556</v>
      </c>
      <c r="V23" s="70" t="s">
        <v>556</v>
      </c>
      <c r="W23" s="70" t="s">
        <v>556</v>
      </c>
      <c r="X23" s="70" t="s">
        <v>556</v>
      </c>
      <c r="Y23" s="70" t="s">
        <v>556</v>
      </c>
    </row>
    <row r="24" ht="16.35" customHeight="1" spans="1:25">
      <c r="A24" s="69" t="s">
        <v>600</v>
      </c>
      <c r="B24" s="68" t="s">
        <v>583</v>
      </c>
      <c r="C24" s="68" t="s">
        <v>584</v>
      </c>
      <c r="D24" s="68" t="s">
        <v>585</v>
      </c>
      <c r="E24" s="68" t="s">
        <v>586</v>
      </c>
      <c r="F24" s="68" t="s">
        <v>587</v>
      </c>
      <c r="G24" s="67" t="s">
        <v>565</v>
      </c>
      <c r="H24" s="67" t="s">
        <v>566</v>
      </c>
      <c r="I24" s="70">
        <v>10</v>
      </c>
      <c r="J24" s="70">
        <v>10</v>
      </c>
      <c r="K24" s="70">
        <v>10</v>
      </c>
      <c r="L24" s="70" t="s">
        <v>556</v>
      </c>
      <c r="M24" s="70" t="s">
        <v>556</v>
      </c>
      <c r="N24" s="70" t="s">
        <v>556</v>
      </c>
      <c r="O24" s="70" t="s">
        <v>556</v>
      </c>
      <c r="P24" s="70" t="s">
        <v>556</v>
      </c>
      <c r="Q24" s="70" t="s">
        <v>556</v>
      </c>
      <c r="R24" s="70" t="s">
        <v>556</v>
      </c>
      <c r="S24" s="70" t="s">
        <v>556</v>
      </c>
      <c r="T24" s="70" t="s">
        <v>556</v>
      </c>
      <c r="U24" s="70" t="s">
        <v>556</v>
      </c>
      <c r="V24" s="70" t="s">
        <v>556</v>
      </c>
      <c r="W24" s="70" t="s">
        <v>556</v>
      </c>
      <c r="X24" s="70" t="s">
        <v>556</v>
      </c>
      <c r="Y24" s="70" t="s">
        <v>556</v>
      </c>
    </row>
    <row r="25" ht="16.35" customHeight="1" spans="1:25">
      <c r="A25" s="69" t="s">
        <v>600</v>
      </c>
      <c r="B25" s="68" t="s">
        <v>583</v>
      </c>
      <c r="C25" s="68" t="s">
        <v>584</v>
      </c>
      <c r="D25" s="68" t="s">
        <v>585</v>
      </c>
      <c r="E25" s="68" t="s">
        <v>576</v>
      </c>
      <c r="F25" s="68" t="s">
        <v>580</v>
      </c>
      <c r="G25" s="67" t="s">
        <v>565</v>
      </c>
      <c r="H25" s="67" t="s">
        <v>566</v>
      </c>
      <c r="I25" s="70">
        <v>46.4</v>
      </c>
      <c r="J25" s="70">
        <v>46.4</v>
      </c>
      <c r="K25" s="70">
        <v>46.4</v>
      </c>
      <c r="L25" s="70" t="s">
        <v>556</v>
      </c>
      <c r="M25" s="70" t="s">
        <v>556</v>
      </c>
      <c r="N25" s="70" t="s">
        <v>556</v>
      </c>
      <c r="O25" s="70" t="s">
        <v>556</v>
      </c>
      <c r="P25" s="70" t="s">
        <v>556</v>
      </c>
      <c r="Q25" s="70" t="s">
        <v>556</v>
      </c>
      <c r="R25" s="70" t="s">
        <v>556</v>
      </c>
      <c r="S25" s="70" t="s">
        <v>556</v>
      </c>
      <c r="T25" s="70" t="s">
        <v>556</v>
      </c>
      <c r="U25" s="70" t="s">
        <v>556</v>
      </c>
      <c r="V25" s="70" t="s">
        <v>556</v>
      </c>
      <c r="W25" s="70" t="s">
        <v>556</v>
      </c>
      <c r="X25" s="70" t="s">
        <v>556</v>
      </c>
      <c r="Y25" s="70" t="s">
        <v>556</v>
      </c>
    </row>
    <row r="26" ht="18.15" customHeight="1" spans="1:25">
      <c r="A26" s="69" t="s">
        <v>601</v>
      </c>
      <c r="B26" s="68"/>
      <c r="C26" s="68"/>
      <c r="D26" s="68"/>
      <c r="E26" s="65"/>
      <c r="F26" s="65"/>
      <c r="G26" s="65"/>
      <c r="H26" s="65"/>
      <c r="I26" s="70">
        <v>104.86</v>
      </c>
      <c r="J26" s="70">
        <v>104.86</v>
      </c>
      <c r="K26" s="70">
        <v>104.86</v>
      </c>
      <c r="L26" s="70" t="s">
        <v>556</v>
      </c>
      <c r="M26" s="70" t="s">
        <v>556</v>
      </c>
      <c r="N26" s="70" t="s">
        <v>556</v>
      </c>
      <c r="O26" s="70" t="s">
        <v>556</v>
      </c>
      <c r="P26" s="70" t="s">
        <v>556</v>
      </c>
      <c r="Q26" s="70" t="s">
        <v>556</v>
      </c>
      <c r="R26" s="70" t="s">
        <v>556</v>
      </c>
      <c r="S26" s="70" t="s">
        <v>556</v>
      </c>
      <c r="T26" s="70" t="s">
        <v>556</v>
      </c>
      <c r="U26" s="70" t="s">
        <v>556</v>
      </c>
      <c r="V26" s="70" t="s">
        <v>556</v>
      </c>
      <c r="W26" s="70" t="s">
        <v>556</v>
      </c>
      <c r="X26" s="70" t="s">
        <v>556</v>
      </c>
      <c r="Y26" s="70" t="s">
        <v>556</v>
      </c>
    </row>
    <row r="27" ht="16.35" customHeight="1" spans="1:25">
      <c r="A27" s="69" t="s">
        <v>602</v>
      </c>
      <c r="B27" s="68" t="s">
        <v>594</v>
      </c>
      <c r="C27" s="68" t="s">
        <v>595</v>
      </c>
      <c r="D27" s="68" t="s">
        <v>585</v>
      </c>
      <c r="E27" s="68" t="s">
        <v>576</v>
      </c>
      <c r="F27" s="68" t="s">
        <v>580</v>
      </c>
      <c r="G27" s="67" t="s">
        <v>565</v>
      </c>
      <c r="H27" s="67" t="s">
        <v>566</v>
      </c>
      <c r="I27" s="70">
        <v>4.86</v>
      </c>
      <c r="J27" s="70">
        <v>4.86</v>
      </c>
      <c r="K27" s="70">
        <v>4.86</v>
      </c>
      <c r="L27" s="70" t="s">
        <v>556</v>
      </c>
      <c r="M27" s="70" t="s">
        <v>556</v>
      </c>
      <c r="N27" s="70" t="s">
        <v>556</v>
      </c>
      <c r="O27" s="70" t="s">
        <v>556</v>
      </c>
      <c r="P27" s="70" t="s">
        <v>556</v>
      </c>
      <c r="Q27" s="70" t="s">
        <v>556</v>
      </c>
      <c r="R27" s="70" t="s">
        <v>556</v>
      </c>
      <c r="S27" s="70" t="s">
        <v>556</v>
      </c>
      <c r="T27" s="70" t="s">
        <v>556</v>
      </c>
      <c r="U27" s="70" t="s">
        <v>556</v>
      </c>
      <c r="V27" s="70" t="s">
        <v>556</v>
      </c>
      <c r="W27" s="70" t="s">
        <v>556</v>
      </c>
      <c r="X27" s="70" t="s">
        <v>556</v>
      </c>
      <c r="Y27" s="70" t="s">
        <v>556</v>
      </c>
    </row>
    <row r="28" ht="16.35" customHeight="1" spans="1:25">
      <c r="A28" s="69" t="s">
        <v>602</v>
      </c>
      <c r="B28" s="68" t="s">
        <v>573</v>
      </c>
      <c r="C28" s="68" t="s">
        <v>574</v>
      </c>
      <c r="D28" s="68" t="s">
        <v>603</v>
      </c>
      <c r="E28" s="68" t="s">
        <v>576</v>
      </c>
      <c r="F28" s="68" t="s">
        <v>580</v>
      </c>
      <c r="G28" s="67" t="s">
        <v>565</v>
      </c>
      <c r="H28" s="67" t="s">
        <v>566</v>
      </c>
      <c r="I28" s="70">
        <v>100</v>
      </c>
      <c r="J28" s="70">
        <v>100</v>
      </c>
      <c r="K28" s="70">
        <v>100</v>
      </c>
      <c r="L28" s="70" t="s">
        <v>556</v>
      </c>
      <c r="M28" s="70" t="s">
        <v>556</v>
      </c>
      <c r="N28" s="70" t="s">
        <v>556</v>
      </c>
      <c r="O28" s="70" t="s">
        <v>556</v>
      </c>
      <c r="P28" s="70" t="s">
        <v>556</v>
      </c>
      <c r="Q28" s="70" t="s">
        <v>556</v>
      </c>
      <c r="R28" s="70" t="s">
        <v>556</v>
      </c>
      <c r="S28" s="70" t="s">
        <v>556</v>
      </c>
      <c r="T28" s="70" t="s">
        <v>556</v>
      </c>
      <c r="U28" s="70" t="s">
        <v>556</v>
      </c>
      <c r="V28" s="70" t="s">
        <v>556</v>
      </c>
      <c r="W28" s="70" t="s">
        <v>556</v>
      </c>
      <c r="X28" s="70" t="s">
        <v>556</v>
      </c>
      <c r="Y28" s="70" t="s">
        <v>556</v>
      </c>
    </row>
    <row r="29" ht="18.15" customHeight="1" spans="1:25">
      <c r="A29" s="69" t="s">
        <v>604</v>
      </c>
      <c r="B29" s="68"/>
      <c r="C29" s="68"/>
      <c r="D29" s="68"/>
      <c r="E29" s="65"/>
      <c r="F29" s="65"/>
      <c r="G29" s="65"/>
      <c r="H29" s="65"/>
      <c r="I29" s="70">
        <v>1326.72</v>
      </c>
      <c r="J29" s="70">
        <v>1326.72</v>
      </c>
      <c r="K29" s="70">
        <v>1326.72</v>
      </c>
      <c r="L29" s="70" t="s">
        <v>556</v>
      </c>
      <c r="M29" s="70" t="s">
        <v>556</v>
      </c>
      <c r="N29" s="70" t="s">
        <v>556</v>
      </c>
      <c r="O29" s="70" t="s">
        <v>556</v>
      </c>
      <c r="P29" s="70" t="s">
        <v>556</v>
      </c>
      <c r="Q29" s="70" t="s">
        <v>556</v>
      </c>
      <c r="R29" s="70" t="s">
        <v>556</v>
      </c>
      <c r="S29" s="70" t="s">
        <v>556</v>
      </c>
      <c r="T29" s="70" t="s">
        <v>556</v>
      </c>
      <c r="U29" s="70" t="s">
        <v>556</v>
      </c>
      <c r="V29" s="70" t="s">
        <v>556</v>
      </c>
      <c r="W29" s="70" t="s">
        <v>556</v>
      </c>
      <c r="X29" s="70" t="s">
        <v>556</v>
      </c>
      <c r="Y29" s="70" t="s">
        <v>556</v>
      </c>
    </row>
    <row r="30" ht="16.35" customHeight="1" spans="1:25">
      <c r="A30" s="69" t="s">
        <v>605</v>
      </c>
      <c r="B30" s="68" t="s">
        <v>594</v>
      </c>
      <c r="C30" s="68" t="s">
        <v>595</v>
      </c>
      <c r="D30" s="68" t="s">
        <v>606</v>
      </c>
      <c r="E30" s="68" t="s">
        <v>576</v>
      </c>
      <c r="F30" s="68" t="s">
        <v>580</v>
      </c>
      <c r="G30" s="67" t="s">
        <v>565</v>
      </c>
      <c r="H30" s="67" t="s">
        <v>566</v>
      </c>
      <c r="I30" s="70">
        <v>25.84</v>
      </c>
      <c r="J30" s="70">
        <v>25.84</v>
      </c>
      <c r="K30" s="70">
        <v>25.84</v>
      </c>
      <c r="L30" s="70" t="s">
        <v>556</v>
      </c>
      <c r="M30" s="70" t="s">
        <v>556</v>
      </c>
      <c r="N30" s="70" t="s">
        <v>556</v>
      </c>
      <c r="O30" s="70" t="s">
        <v>556</v>
      </c>
      <c r="P30" s="70" t="s">
        <v>556</v>
      </c>
      <c r="Q30" s="70" t="s">
        <v>556</v>
      </c>
      <c r="R30" s="70" t="s">
        <v>556</v>
      </c>
      <c r="S30" s="70" t="s">
        <v>556</v>
      </c>
      <c r="T30" s="70" t="s">
        <v>556</v>
      </c>
      <c r="U30" s="70" t="s">
        <v>556</v>
      </c>
      <c r="V30" s="70" t="s">
        <v>556</v>
      </c>
      <c r="W30" s="70" t="s">
        <v>556</v>
      </c>
      <c r="X30" s="70" t="s">
        <v>556</v>
      </c>
      <c r="Y30" s="70" t="s">
        <v>556</v>
      </c>
    </row>
    <row r="31" ht="16.35" customHeight="1" spans="1:25">
      <c r="A31" s="69" t="s">
        <v>605</v>
      </c>
      <c r="B31" s="68" t="s">
        <v>573</v>
      </c>
      <c r="C31" s="68" t="s">
        <v>574</v>
      </c>
      <c r="D31" s="68" t="s">
        <v>603</v>
      </c>
      <c r="E31" s="68" t="s">
        <v>576</v>
      </c>
      <c r="F31" s="68" t="s">
        <v>580</v>
      </c>
      <c r="G31" s="67" t="s">
        <v>565</v>
      </c>
      <c r="H31" s="67" t="s">
        <v>566</v>
      </c>
      <c r="I31" s="70">
        <v>1160</v>
      </c>
      <c r="J31" s="70">
        <v>1160</v>
      </c>
      <c r="K31" s="70">
        <v>1160</v>
      </c>
      <c r="L31" s="70" t="s">
        <v>556</v>
      </c>
      <c r="M31" s="70" t="s">
        <v>556</v>
      </c>
      <c r="N31" s="70" t="s">
        <v>556</v>
      </c>
      <c r="O31" s="70" t="s">
        <v>556</v>
      </c>
      <c r="P31" s="70" t="s">
        <v>556</v>
      </c>
      <c r="Q31" s="70" t="s">
        <v>556</v>
      </c>
      <c r="R31" s="70" t="s">
        <v>556</v>
      </c>
      <c r="S31" s="70" t="s">
        <v>556</v>
      </c>
      <c r="T31" s="70" t="s">
        <v>556</v>
      </c>
      <c r="U31" s="70" t="s">
        <v>556</v>
      </c>
      <c r="V31" s="70" t="s">
        <v>556</v>
      </c>
      <c r="W31" s="70" t="s">
        <v>556</v>
      </c>
      <c r="X31" s="70" t="s">
        <v>556</v>
      </c>
      <c r="Y31" s="70" t="s">
        <v>556</v>
      </c>
    </row>
    <row r="32" ht="16.35" customHeight="1" spans="1:25">
      <c r="A32" s="69" t="s">
        <v>605</v>
      </c>
      <c r="B32" s="68" t="s">
        <v>607</v>
      </c>
      <c r="C32" s="68" t="s">
        <v>608</v>
      </c>
      <c r="D32" s="68" t="s">
        <v>606</v>
      </c>
      <c r="E32" s="68" t="s">
        <v>576</v>
      </c>
      <c r="F32" s="68" t="s">
        <v>580</v>
      </c>
      <c r="G32" s="67" t="s">
        <v>565</v>
      </c>
      <c r="H32" s="67" t="s">
        <v>566</v>
      </c>
      <c r="I32" s="70">
        <v>20.88</v>
      </c>
      <c r="J32" s="70">
        <v>20.88</v>
      </c>
      <c r="K32" s="70">
        <v>20.88</v>
      </c>
      <c r="L32" s="70" t="s">
        <v>556</v>
      </c>
      <c r="M32" s="70" t="s">
        <v>556</v>
      </c>
      <c r="N32" s="70" t="s">
        <v>556</v>
      </c>
      <c r="O32" s="70" t="s">
        <v>556</v>
      </c>
      <c r="P32" s="70" t="s">
        <v>556</v>
      </c>
      <c r="Q32" s="70" t="s">
        <v>556</v>
      </c>
      <c r="R32" s="70" t="s">
        <v>556</v>
      </c>
      <c r="S32" s="70" t="s">
        <v>556</v>
      </c>
      <c r="T32" s="70" t="s">
        <v>556</v>
      </c>
      <c r="U32" s="70" t="s">
        <v>556</v>
      </c>
      <c r="V32" s="70" t="s">
        <v>556</v>
      </c>
      <c r="W32" s="70" t="s">
        <v>556</v>
      </c>
      <c r="X32" s="70" t="s">
        <v>556</v>
      </c>
      <c r="Y32" s="70" t="s">
        <v>556</v>
      </c>
    </row>
    <row r="33" ht="16.35" customHeight="1" spans="1:25">
      <c r="A33" s="69" t="s">
        <v>605</v>
      </c>
      <c r="B33" s="68" t="s">
        <v>583</v>
      </c>
      <c r="C33" s="68" t="s">
        <v>584</v>
      </c>
      <c r="D33" s="68" t="s">
        <v>585</v>
      </c>
      <c r="E33" s="68" t="s">
        <v>586</v>
      </c>
      <c r="F33" s="68" t="s">
        <v>570</v>
      </c>
      <c r="G33" s="67" t="s">
        <v>565</v>
      </c>
      <c r="H33" s="67" t="s">
        <v>566</v>
      </c>
      <c r="I33" s="70">
        <v>120</v>
      </c>
      <c r="J33" s="70">
        <v>120</v>
      </c>
      <c r="K33" s="70">
        <v>120</v>
      </c>
      <c r="L33" s="70" t="s">
        <v>556</v>
      </c>
      <c r="M33" s="70" t="s">
        <v>556</v>
      </c>
      <c r="N33" s="70" t="s">
        <v>556</v>
      </c>
      <c r="O33" s="70" t="s">
        <v>556</v>
      </c>
      <c r="P33" s="70" t="s">
        <v>556</v>
      </c>
      <c r="Q33" s="70" t="s">
        <v>556</v>
      </c>
      <c r="R33" s="70" t="s">
        <v>556</v>
      </c>
      <c r="S33" s="70" t="s">
        <v>556</v>
      </c>
      <c r="T33" s="70" t="s">
        <v>556</v>
      </c>
      <c r="U33" s="70" t="s">
        <v>556</v>
      </c>
      <c r="V33" s="70" t="s">
        <v>556</v>
      </c>
      <c r="W33" s="70" t="s">
        <v>556</v>
      </c>
      <c r="X33" s="70" t="s">
        <v>556</v>
      </c>
      <c r="Y33" s="70" t="s">
        <v>556</v>
      </c>
    </row>
    <row r="34" ht="18.15" customHeight="1" spans="1:25">
      <c r="A34" s="69" t="s">
        <v>609</v>
      </c>
      <c r="B34" s="68"/>
      <c r="C34" s="68"/>
      <c r="D34" s="68"/>
      <c r="E34" s="65"/>
      <c r="F34" s="65"/>
      <c r="G34" s="65"/>
      <c r="H34" s="65"/>
      <c r="I34" s="70">
        <v>1.4</v>
      </c>
      <c r="J34" s="70">
        <v>1.4</v>
      </c>
      <c r="K34" s="70">
        <v>1.4</v>
      </c>
      <c r="L34" s="70" t="s">
        <v>556</v>
      </c>
      <c r="M34" s="70" t="s">
        <v>556</v>
      </c>
      <c r="N34" s="70" t="s">
        <v>556</v>
      </c>
      <c r="O34" s="70" t="s">
        <v>556</v>
      </c>
      <c r="P34" s="70" t="s">
        <v>556</v>
      </c>
      <c r="Q34" s="70" t="s">
        <v>556</v>
      </c>
      <c r="R34" s="70" t="s">
        <v>556</v>
      </c>
      <c r="S34" s="70" t="s">
        <v>556</v>
      </c>
      <c r="T34" s="70" t="s">
        <v>556</v>
      </c>
      <c r="U34" s="70" t="s">
        <v>556</v>
      </c>
      <c r="V34" s="70" t="s">
        <v>556</v>
      </c>
      <c r="W34" s="70" t="s">
        <v>556</v>
      </c>
      <c r="X34" s="70" t="s">
        <v>556</v>
      </c>
      <c r="Y34" s="70" t="s">
        <v>556</v>
      </c>
    </row>
    <row r="35" ht="16.35" customHeight="1" spans="1:25">
      <c r="A35" s="69" t="s">
        <v>610</v>
      </c>
      <c r="B35" s="68" t="s">
        <v>611</v>
      </c>
      <c r="C35" s="68" t="s">
        <v>612</v>
      </c>
      <c r="D35" s="68" t="s">
        <v>585</v>
      </c>
      <c r="E35" s="68" t="s">
        <v>576</v>
      </c>
      <c r="F35" s="68" t="s">
        <v>580</v>
      </c>
      <c r="G35" s="67" t="s">
        <v>565</v>
      </c>
      <c r="H35" s="67" t="s">
        <v>566</v>
      </c>
      <c r="I35" s="70">
        <v>1.4</v>
      </c>
      <c r="J35" s="70">
        <v>1.4</v>
      </c>
      <c r="K35" s="70">
        <v>1.4</v>
      </c>
      <c r="L35" s="70" t="s">
        <v>556</v>
      </c>
      <c r="M35" s="70" t="s">
        <v>556</v>
      </c>
      <c r="N35" s="70" t="s">
        <v>556</v>
      </c>
      <c r="O35" s="70" t="s">
        <v>556</v>
      </c>
      <c r="P35" s="70" t="s">
        <v>556</v>
      </c>
      <c r="Q35" s="70" t="s">
        <v>556</v>
      </c>
      <c r="R35" s="70" t="s">
        <v>556</v>
      </c>
      <c r="S35" s="70" t="s">
        <v>556</v>
      </c>
      <c r="T35" s="70" t="s">
        <v>556</v>
      </c>
      <c r="U35" s="70" t="s">
        <v>556</v>
      </c>
      <c r="V35" s="70" t="s">
        <v>556</v>
      </c>
      <c r="W35" s="70" t="s">
        <v>556</v>
      </c>
      <c r="X35" s="70" t="s">
        <v>556</v>
      </c>
      <c r="Y35" s="70" t="s">
        <v>556</v>
      </c>
    </row>
    <row r="36" ht="18.15" customHeight="1" spans="1:25">
      <c r="A36" s="69" t="s">
        <v>613</v>
      </c>
      <c r="B36" s="68"/>
      <c r="C36" s="68"/>
      <c r="D36" s="68"/>
      <c r="E36" s="65"/>
      <c r="F36" s="65"/>
      <c r="G36" s="65"/>
      <c r="H36" s="65"/>
      <c r="I36" s="70">
        <v>32</v>
      </c>
      <c r="J36" s="70">
        <v>32</v>
      </c>
      <c r="K36" s="70">
        <v>32</v>
      </c>
      <c r="L36" s="70" t="s">
        <v>556</v>
      </c>
      <c r="M36" s="70" t="s">
        <v>556</v>
      </c>
      <c r="N36" s="70" t="s">
        <v>556</v>
      </c>
      <c r="O36" s="70" t="s">
        <v>556</v>
      </c>
      <c r="P36" s="70" t="s">
        <v>556</v>
      </c>
      <c r="Q36" s="70" t="s">
        <v>556</v>
      </c>
      <c r="R36" s="70" t="s">
        <v>556</v>
      </c>
      <c r="S36" s="70" t="s">
        <v>556</v>
      </c>
      <c r="T36" s="70" t="s">
        <v>556</v>
      </c>
      <c r="U36" s="70" t="s">
        <v>556</v>
      </c>
      <c r="V36" s="70" t="s">
        <v>556</v>
      </c>
      <c r="W36" s="70" t="s">
        <v>556</v>
      </c>
      <c r="X36" s="70" t="s">
        <v>556</v>
      </c>
      <c r="Y36" s="70" t="s">
        <v>556</v>
      </c>
    </row>
    <row r="37" ht="16.35" customHeight="1" spans="1:25">
      <c r="A37" s="69" t="s">
        <v>614</v>
      </c>
      <c r="B37" s="68" t="s">
        <v>583</v>
      </c>
      <c r="C37" s="68" t="s">
        <v>584</v>
      </c>
      <c r="D37" s="68" t="s">
        <v>615</v>
      </c>
      <c r="E37" s="68" t="s">
        <v>576</v>
      </c>
      <c r="F37" s="68" t="s">
        <v>580</v>
      </c>
      <c r="G37" s="67" t="s">
        <v>565</v>
      </c>
      <c r="H37" s="67" t="s">
        <v>566</v>
      </c>
      <c r="I37" s="70">
        <v>32</v>
      </c>
      <c r="J37" s="70">
        <v>32</v>
      </c>
      <c r="K37" s="70">
        <v>32</v>
      </c>
      <c r="L37" s="70" t="s">
        <v>556</v>
      </c>
      <c r="M37" s="70" t="s">
        <v>556</v>
      </c>
      <c r="N37" s="70" t="s">
        <v>556</v>
      </c>
      <c r="O37" s="70" t="s">
        <v>556</v>
      </c>
      <c r="P37" s="70" t="s">
        <v>556</v>
      </c>
      <c r="Q37" s="70" t="s">
        <v>556</v>
      </c>
      <c r="R37" s="70" t="s">
        <v>556</v>
      </c>
      <c r="S37" s="70" t="s">
        <v>556</v>
      </c>
      <c r="T37" s="70" t="s">
        <v>556</v>
      </c>
      <c r="U37" s="70" t="s">
        <v>556</v>
      </c>
      <c r="V37" s="70" t="s">
        <v>556</v>
      </c>
      <c r="W37" s="70" t="s">
        <v>556</v>
      </c>
      <c r="X37" s="70" t="s">
        <v>556</v>
      </c>
      <c r="Y37" s="70" t="s">
        <v>556</v>
      </c>
    </row>
    <row r="38" ht="18.15" customHeight="1" spans="1:25">
      <c r="A38" s="69" t="s">
        <v>616</v>
      </c>
      <c r="B38" s="68"/>
      <c r="C38" s="68"/>
      <c r="D38" s="68"/>
      <c r="E38" s="65"/>
      <c r="F38" s="65"/>
      <c r="G38" s="65"/>
      <c r="H38" s="65"/>
      <c r="I38" s="70">
        <v>725.87</v>
      </c>
      <c r="J38" s="70">
        <v>725.87</v>
      </c>
      <c r="K38" s="70">
        <v>725.87</v>
      </c>
      <c r="L38" s="70" t="s">
        <v>556</v>
      </c>
      <c r="M38" s="70" t="s">
        <v>556</v>
      </c>
      <c r="N38" s="70" t="s">
        <v>556</v>
      </c>
      <c r="O38" s="70" t="s">
        <v>556</v>
      </c>
      <c r="P38" s="70" t="s">
        <v>556</v>
      </c>
      <c r="Q38" s="70" t="s">
        <v>556</v>
      </c>
      <c r="R38" s="70" t="s">
        <v>556</v>
      </c>
      <c r="S38" s="70" t="s">
        <v>556</v>
      </c>
      <c r="T38" s="70" t="s">
        <v>556</v>
      </c>
      <c r="U38" s="70" t="s">
        <v>556</v>
      </c>
      <c r="V38" s="70" t="s">
        <v>556</v>
      </c>
      <c r="W38" s="70" t="s">
        <v>556</v>
      </c>
      <c r="X38" s="70" t="s">
        <v>556</v>
      </c>
      <c r="Y38" s="70" t="s">
        <v>556</v>
      </c>
    </row>
    <row r="39" ht="16.35" customHeight="1" spans="1:25">
      <c r="A39" s="69" t="s">
        <v>617</v>
      </c>
      <c r="B39" s="68" t="s">
        <v>618</v>
      </c>
      <c r="C39" s="68" t="s">
        <v>619</v>
      </c>
      <c r="D39" s="68" t="s">
        <v>615</v>
      </c>
      <c r="E39" s="68" t="s">
        <v>576</v>
      </c>
      <c r="F39" s="68" t="s">
        <v>580</v>
      </c>
      <c r="G39" s="67" t="s">
        <v>565</v>
      </c>
      <c r="H39" s="67" t="s">
        <v>566</v>
      </c>
      <c r="I39" s="70">
        <v>25.87</v>
      </c>
      <c r="J39" s="70">
        <v>25.87</v>
      </c>
      <c r="K39" s="70">
        <v>25.87</v>
      </c>
      <c r="L39" s="70" t="s">
        <v>556</v>
      </c>
      <c r="M39" s="70" t="s">
        <v>556</v>
      </c>
      <c r="N39" s="70" t="s">
        <v>556</v>
      </c>
      <c r="O39" s="70" t="s">
        <v>556</v>
      </c>
      <c r="P39" s="70" t="s">
        <v>556</v>
      </c>
      <c r="Q39" s="70" t="s">
        <v>556</v>
      </c>
      <c r="R39" s="70" t="s">
        <v>556</v>
      </c>
      <c r="S39" s="70" t="s">
        <v>556</v>
      </c>
      <c r="T39" s="70" t="s">
        <v>556</v>
      </c>
      <c r="U39" s="70" t="s">
        <v>556</v>
      </c>
      <c r="V39" s="70" t="s">
        <v>556</v>
      </c>
      <c r="W39" s="70" t="s">
        <v>556</v>
      </c>
      <c r="X39" s="70" t="s">
        <v>556</v>
      </c>
      <c r="Y39" s="70" t="s">
        <v>556</v>
      </c>
    </row>
    <row r="40" ht="16.35" customHeight="1" spans="1:25">
      <c r="A40" s="69" t="s">
        <v>617</v>
      </c>
      <c r="B40" s="68" t="s">
        <v>573</v>
      </c>
      <c r="C40" s="68" t="s">
        <v>574</v>
      </c>
      <c r="D40" s="68" t="s">
        <v>603</v>
      </c>
      <c r="E40" s="68" t="s">
        <v>576</v>
      </c>
      <c r="F40" s="68" t="s">
        <v>580</v>
      </c>
      <c r="G40" s="67" t="s">
        <v>565</v>
      </c>
      <c r="H40" s="67" t="s">
        <v>566</v>
      </c>
      <c r="I40" s="70">
        <v>700</v>
      </c>
      <c r="J40" s="70">
        <v>700</v>
      </c>
      <c r="K40" s="70">
        <v>700</v>
      </c>
      <c r="L40" s="70" t="s">
        <v>556</v>
      </c>
      <c r="M40" s="70" t="s">
        <v>556</v>
      </c>
      <c r="N40" s="70" t="s">
        <v>556</v>
      </c>
      <c r="O40" s="70" t="s">
        <v>556</v>
      </c>
      <c r="P40" s="70" t="s">
        <v>556</v>
      </c>
      <c r="Q40" s="70" t="s">
        <v>556</v>
      </c>
      <c r="R40" s="70" t="s">
        <v>556</v>
      </c>
      <c r="S40" s="70" t="s">
        <v>556</v>
      </c>
      <c r="T40" s="70" t="s">
        <v>556</v>
      </c>
      <c r="U40" s="70" t="s">
        <v>556</v>
      </c>
      <c r="V40" s="70" t="s">
        <v>556</v>
      </c>
      <c r="W40" s="70" t="s">
        <v>556</v>
      </c>
      <c r="X40" s="70" t="s">
        <v>556</v>
      </c>
      <c r="Y40" s="70" t="s">
        <v>556</v>
      </c>
    </row>
    <row r="41" ht="18.15" customHeight="1" spans="1:25">
      <c r="A41" s="69" t="s">
        <v>620</v>
      </c>
      <c r="B41" s="68"/>
      <c r="C41" s="68"/>
      <c r="D41" s="68"/>
      <c r="E41" s="65"/>
      <c r="F41" s="65"/>
      <c r="G41" s="65"/>
      <c r="H41" s="65"/>
      <c r="I41" s="70">
        <v>3.1</v>
      </c>
      <c r="J41" s="70">
        <v>3.1</v>
      </c>
      <c r="K41" s="70">
        <v>3.1</v>
      </c>
      <c r="L41" s="70" t="s">
        <v>556</v>
      </c>
      <c r="M41" s="70" t="s">
        <v>556</v>
      </c>
      <c r="N41" s="70" t="s">
        <v>556</v>
      </c>
      <c r="O41" s="70" t="s">
        <v>556</v>
      </c>
      <c r="P41" s="70" t="s">
        <v>556</v>
      </c>
      <c r="Q41" s="70" t="s">
        <v>556</v>
      </c>
      <c r="R41" s="70" t="s">
        <v>556</v>
      </c>
      <c r="S41" s="70" t="s">
        <v>556</v>
      </c>
      <c r="T41" s="70" t="s">
        <v>556</v>
      </c>
      <c r="U41" s="70" t="s">
        <v>556</v>
      </c>
      <c r="V41" s="70" t="s">
        <v>556</v>
      </c>
      <c r="W41" s="70" t="s">
        <v>556</v>
      </c>
      <c r="X41" s="70" t="s">
        <v>556</v>
      </c>
      <c r="Y41" s="70" t="s">
        <v>556</v>
      </c>
    </row>
    <row r="42" ht="16.35" customHeight="1" spans="1:25">
      <c r="A42" s="69" t="s">
        <v>621</v>
      </c>
      <c r="B42" s="68" t="s">
        <v>583</v>
      </c>
      <c r="C42" s="68" t="s">
        <v>584</v>
      </c>
      <c r="D42" s="68" t="s">
        <v>615</v>
      </c>
      <c r="E42" s="68" t="s">
        <v>576</v>
      </c>
      <c r="F42" s="68" t="s">
        <v>580</v>
      </c>
      <c r="G42" s="67" t="s">
        <v>565</v>
      </c>
      <c r="H42" s="67" t="s">
        <v>566</v>
      </c>
      <c r="I42" s="70">
        <v>3.1</v>
      </c>
      <c r="J42" s="70">
        <v>3.1</v>
      </c>
      <c r="K42" s="70">
        <v>3.1</v>
      </c>
      <c r="L42" s="70" t="s">
        <v>556</v>
      </c>
      <c r="M42" s="70" t="s">
        <v>556</v>
      </c>
      <c r="N42" s="70" t="s">
        <v>556</v>
      </c>
      <c r="O42" s="70" t="s">
        <v>556</v>
      </c>
      <c r="P42" s="70" t="s">
        <v>556</v>
      </c>
      <c r="Q42" s="70" t="s">
        <v>556</v>
      </c>
      <c r="R42" s="70" t="s">
        <v>556</v>
      </c>
      <c r="S42" s="70" t="s">
        <v>556</v>
      </c>
      <c r="T42" s="70" t="s">
        <v>556</v>
      </c>
      <c r="U42" s="70" t="s">
        <v>556</v>
      </c>
      <c r="V42" s="70" t="s">
        <v>556</v>
      </c>
      <c r="W42" s="70" t="s">
        <v>556</v>
      </c>
      <c r="X42" s="70" t="s">
        <v>556</v>
      </c>
      <c r="Y42" s="70" t="s">
        <v>556</v>
      </c>
    </row>
    <row r="43" ht="18.15" customHeight="1" spans="1:25">
      <c r="A43" s="69" t="s">
        <v>622</v>
      </c>
      <c r="B43" s="68"/>
      <c r="C43" s="68"/>
      <c r="D43" s="68"/>
      <c r="E43" s="65"/>
      <c r="F43" s="65"/>
      <c r="G43" s="65"/>
      <c r="H43" s="65"/>
      <c r="I43" s="70">
        <v>7.5</v>
      </c>
      <c r="J43" s="70">
        <v>5.5</v>
      </c>
      <c r="K43" s="70">
        <v>5.5</v>
      </c>
      <c r="L43" s="70" t="s">
        <v>556</v>
      </c>
      <c r="M43" s="70" t="s">
        <v>556</v>
      </c>
      <c r="N43" s="70" t="s">
        <v>556</v>
      </c>
      <c r="O43" s="70" t="s">
        <v>556</v>
      </c>
      <c r="P43" s="70" t="s">
        <v>556</v>
      </c>
      <c r="Q43" s="70" t="s">
        <v>556</v>
      </c>
      <c r="R43" s="70" t="s">
        <v>556</v>
      </c>
      <c r="S43" s="70">
        <v>2</v>
      </c>
      <c r="T43" s="70" t="s">
        <v>556</v>
      </c>
      <c r="U43" s="70" t="s">
        <v>556</v>
      </c>
      <c r="V43" s="70" t="s">
        <v>556</v>
      </c>
      <c r="W43" s="70" t="s">
        <v>556</v>
      </c>
      <c r="X43" s="70" t="s">
        <v>556</v>
      </c>
      <c r="Y43" s="70" t="s">
        <v>556</v>
      </c>
    </row>
    <row r="44" ht="16.35" customHeight="1" spans="1:25">
      <c r="A44" s="69" t="s">
        <v>623</v>
      </c>
      <c r="B44" s="68" t="s">
        <v>624</v>
      </c>
      <c r="C44" s="68" t="s">
        <v>625</v>
      </c>
      <c r="D44" s="68" t="s">
        <v>626</v>
      </c>
      <c r="E44" s="68" t="s">
        <v>576</v>
      </c>
      <c r="F44" s="68" t="s">
        <v>580</v>
      </c>
      <c r="G44" s="67" t="s">
        <v>565</v>
      </c>
      <c r="H44" s="67" t="s">
        <v>566</v>
      </c>
      <c r="I44" s="70">
        <v>2</v>
      </c>
      <c r="J44" s="70" t="s">
        <v>556</v>
      </c>
      <c r="K44" s="70" t="s">
        <v>556</v>
      </c>
      <c r="L44" s="70" t="s">
        <v>556</v>
      </c>
      <c r="M44" s="70" t="s">
        <v>556</v>
      </c>
      <c r="N44" s="70" t="s">
        <v>556</v>
      </c>
      <c r="O44" s="70" t="s">
        <v>556</v>
      </c>
      <c r="P44" s="70" t="s">
        <v>556</v>
      </c>
      <c r="Q44" s="70" t="s">
        <v>556</v>
      </c>
      <c r="R44" s="70" t="s">
        <v>556</v>
      </c>
      <c r="S44" s="70">
        <v>2</v>
      </c>
      <c r="T44" s="70" t="s">
        <v>556</v>
      </c>
      <c r="U44" s="70" t="s">
        <v>556</v>
      </c>
      <c r="V44" s="70" t="s">
        <v>556</v>
      </c>
      <c r="W44" s="70" t="s">
        <v>556</v>
      </c>
      <c r="X44" s="70" t="s">
        <v>556</v>
      </c>
      <c r="Y44" s="70" t="s">
        <v>556</v>
      </c>
    </row>
    <row r="45" ht="16.35" customHeight="1" spans="1:25">
      <c r="A45" s="69" t="s">
        <v>623</v>
      </c>
      <c r="B45" s="68" t="s">
        <v>583</v>
      </c>
      <c r="C45" s="68" t="s">
        <v>584</v>
      </c>
      <c r="D45" s="68" t="s">
        <v>615</v>
      </c>
      <c r="E45" s="68" t="s">
        <v>576</v>
      </c>
      <c r="F45" s="68" t="s">
        <v>580</v>
      </c>
      <c r="G45" s="67" t="s">
        <v>565</v>
      </c>
      <c r="H45" s="67" t="s">
        <v>566</v>
      </c>
      <c r="I45" s="70">
        <v>5.5</v>
      </c>
      <c r="J45" s="70">
        <v>5.5</v>
      </c>
      <c r="K45" s="70">
        <v>5.5</v>
      </c>
      <c r="L45" s="70" t="s">
        <v>556</v>
      </c>
      <c r="M45" s="70" t="s">
        <v>556</v>
      </c>
      <c r="N45" s="70" t="s">
        <v>556</v>
      </c>
      <c r="O45" s="70" t="s">
        <v>556</v>
      </c>
      <c r="P45" s="70" t="s">
        <v>556</v>
      </c>
      <c r="Q45" s="70" t="s">
        <v>556</v>
      </c>
      <c r="R45" s="70" t="s">
        <v>556</v>
      </c>
      <c r="S45" s="70" t="s">
        <v>556</v>
      </c>
      <c r="T45" s="70" t="s">
        <v>556</v>
      </c>
      <c r="U45" s="70" t="s">
        <v>556</v>
      </c>
      <c r="V45" s="70" t="s">
        <v>556</v>
      </c>
      <c r="W45" s="70" t="s">
        <v>556</v>
      </c>
      <c r="X45" s="70" t="s">
        <v>556</v>
      </c>
      <c r="Y45" s="70" t="s">
        <v>556</v>
      </c>
    </row>
    <row r="46" ht="18.15" customHeight="1" spans="1:25">
      <c r="A46" s="69" t="s">
        <v>627</v>
      </c>
      <c r="B46" s="68"/>
      <c r="C46" s="68"/>
      <c r="D46" s="68"/>
      <c r="E46" s="65"/>
      <c r="F46" s="65"/>
      <c r="G46" s="65"/>
      <c r="H46" s="65"/>
      <c r="I46" s="70">
        <v>1.79</v>
      </c>
      <c r="J46" s="70">
        <v>1.79</v>
      </c>
      <c r="K46" s="70">
        <v>1.79</v>
      </c>
      <c r="L46" s="70" t="s">
        <v>556</v>
      </c>
      <c r="M46" s="70" t="s">
        <v>556</v>
      </c>
      <c r="N46" s="70" t="s">
        <v>556</v>
      </c>
      <c r="O46" s="70" t="s">
        <v>556</v>
      </c>
      <c r="P46" s="70" t="s">
        <v>556</v>
      </c>
      <c r="Q46" s="70" t="s">
        <v>556</v>
      </c>
      <c r="R46" s="70" t="s">
        <v>556</v>
      </c>
      <c r="S46" s="70" t="s">
        <v>556</v>
      </c>
      <c r="T46" s="70" t="s">
        <v>556</v>
      </c>
      <c r="U46" s="70" t="s">
        <v>556</v>
      </c>
      <c r="V46" s="70" t="s">
        <v>556</v>
      </c>
      <c r="W46" s="70" t="s">
        <v>556</v>
      </c>
      <c r="X46" s="70" t="s">
        <v>556</v>
      </c>
      <c r="Y46" s="70" t="s">
        <v>556</v>
      </c>
    </row>
    <row r="47" ht="16.35" customHeight="1" spans="1:25">
      <c r="A47" s="69" t="s">
        <v>628</v>
      </c>
      <c r="B47" s="68" t="s">
        <v>583</v>
      </c>
      <c r="C47" s="68" t="s">
        <v>584</v>
      </c>
      <c r="D47" s="68" t="s">
        <v>615</v>
      </c>
      <c r="E47" s="68" t="s">
        <v>576</v>
      </c>
      <c r="F47" s="68" t="s">
        <v>580</v>
      </c>
      <c r="G47" s="67" t="s">
        <v>565</v>
      </c>
      <c r="H47" s="67" t="s">
        <v>566</v>
      </c>
      <c r="I47" s="70">
        <v>1.79</v>
      </c>
      <c r="J47" s="70">
        <v>1.79</v>
      </c>
      <c r="K47" s="70">
        <v>1.79</v>
      </c>
      <c r="L47" s="70" t="s">
        <v>556</v>
      </c>
      <c r="M47" s="70" t="s">
        <v>556</v>
      </c>
      <c r="N47" s="70" t="s">
        <v>556</v>
      </c>
      <c r="O47" s="70" t="s">
        <v>556</v>
      </c>
      <c r="P47" s="70" t="s">
        <v>556</v>
      </c>
      <c r="Q47" s="70" t="s">
        <v>556</v>
      </c>
      <c r="R47" s="70" t="s">
        <v>556</v>
      </c>
      <c r="S47" s="70" t="s">
        <v>556</v>
      </c>
      <c r="T47" s="70" t="s">
        <v>556</v>
      </c>
      <c r="U47" s="70" t="s">
        <v>556</v>
      </c>
      <c r="V47" s="70" t="s">
        <v>556</v>
      </c>
      <c r="W47" s="70" t="s">
        <v>556</v>
      </c>
      <c r="X47" s="70" t="s">
        <v>556</v>
      </c>
      <c r="Y47" s="70" t="s">
        <v>556</v>
      </c>
    </row>
    <row r="48" ht="18.15" customHeight="1" spans="1:25">
      <c r="A48" s="69" t="s">
        <v>629</v>
      </c>
      <c r="B48" s="68"/>
      <c r="C48" s="68"/>
      <c r="D48" s="68"/>
      <c r="E48" s="65"/>
      <c r="F48" s="65"/>
      <c r="G48" s="65"/>
      <c r="H48" s="65"/>
      <c r="I48" s="70">
        <v>6.74</v>
      </c>
      <c r="J48" s="70">
        <v>6.74</v>
      </c>
      <c r="K48" s="70">
        <v>6.74</v>
      </c>
      <c r="L48" s="70" t="s">
        <v>556</v>
      </c>
      <c r="M48" s="70" t="s">
        <v>556</v>
      </c>
      <c r="N48" s="70" t="s">
        <v>556</v>
      </c>
      <c r="O48" s="70" t="s">
        <v>556</v>
      </c>
      <c r="P48" s="70" t="s">
        <v>556</v>
      </c>
      <c r="Q48" s="70" t="s">
        <v>556</v>
      </c>
      <c r="R48" s="70" t="s">
        <v>556</v>
      </c>
      <c r="S48" s="70" t="s">
        <v>556</v>
      </c>
      <c r="T48" s="70" t="s">
        <v>556</v>
      </c>
      <c r="U48" s="70" t="s">
        <v>556</v>
      </c>
      <c r="V48" s="70" t="s">
        <v>556</v>
      </c>
      <c r="W48" s="70" t="s">
        <v>556</v>
      </c>
      <c r="X48" s="70" t="s">
        <v>556</v>
      </c>
      <c r="Y48" s="70" t="s">
        <v>556</v>
      </c>
    </row>
    <row r="49" ht="16.35" customHeight="1" spans="1:25">
      <c r="A49" s="69" t="s">
        <v>630</v>
      </c>
      <c r="B49" s="68" t="s">
        <v>594</v>
      </c>
      <c r="C49" s="68" t="s">
        <v>595</v>
      </c>
      <c r="D49" s="68" t="s">
        <v>615</v>
      </c>
      <c r="E49" s="68" t="s">
        <v>576</v>
      </c>
      <c r="F49" s="68" t="s">
        <v>580</v>
      </c>
      <c r="G49" s="67" t="s">
        <v>565</v>
      </c>
      <c r="H49" s="67" t="s">
        <v>566</v>
      </c>
      <c r="I49" s="70">
        <v>5.74</v>
      </c>
      <c r="J49" s="70">
        <v>5.74</v>
      </c>
      <c r="K49" s="70">
        <v>5.74</v>
      </c>
      <c r="L49" s="70" t="s">
        <v>556</v>
      </c>
      <c r="M49" s="70" t="s">
        <v>556</v>
      </c>
      <c r="N49" s="70" t="s">
        <v>556</v>
      </c>
      <c r="O49" s="70" t="s">
        <v>556</v>
      </c>
      <c r="P49" s="70" t="s">
        <v>556</v>
      </c>
      <c r="Q49" s="70" t="s">
        <v>556</v>
      </c>
      <c r="R49" s="70" t="s">
        <v>556</v>
      </c>
      <c r="S49" s="70" t="s">
        <v>556</v>
      </c>
      <c r="T49" s="70" t="s">
        <v>556</v>
      </c>
      <c r="U49" s="70" t="s">
        <v>556</v>
      </c>
      <c r="V49" s="70" t="s">
        <v>556</v>
      </c>
      <c r="W49" s="70" t="s">
        <v>556</v>
      </c>
      <c r="X49" s="70" t="s">
        <v>556</v>
      </c>
      <c r="Y49" s="70" t="s">
        <v>556</v>
      </c>
    </row>
    <row r="50" ht="16.35" customHeight="1" spans="1:25">
      <c r="A50" s="69" t="s">
        <v>630</v>
      </c>
      <c r="B50" s="68" t="s">
        <v>583</v>
      </c>
      <c r="C50" s="68" t="s">
        <v>584</v>
      </c>
      <c r="D50" s="68" t="s">
        <v>615</v>
      </c>
      <c r="E50" s="68" t="s">
        <v>586</v>
      </c>
      <c r="F50" s="68" t="s">
        <v>587</v>
      </c>
      <c r="G50" s="67" t="s">
        <v>565</v>
      </c>
      <c r="H50" s="67" t="s">
        <v>566</v>
      </c>
      <c r="I50" s="70">
        <v>1</v>
      </c>
      <c r="J50" s="70">
        <v>1</v>
      </c>
      <c r="K50" s="70">
        <v>1</v>
      </c>
      <c r="L50" s="70" t="s">
        <v>556</v>
      </c>
      <c r="M50" s="70" t="s">
        <v>556</v>
      </c>
      <c r="N50" s="70" t="s">
        <v>556</v>
      </c>
      <c r="O50" s="70" t="s">
        <v>556</v>
      </c>
      <c r="P50" s="70" t="s">
        <v>556</v>
      </c>
      <c r="Q50" s="70" t="s">
        <v>556</v>
      </c>
      <c r="R50" s="70" t="s">
        <v>556</v>
      </c>
      <c r="S50" s="70" t="s">
        <v>556</v>
      </c>
      <c r="T50" s="70" t="s">
        <v>556</v>
      </c>
      <c r="U50" s="70" t="s">
        <v>556</v>
      </c>
      <c r="V50" s="70" t="s">
        <v>556</v>
      </c>
      <c r="W50" s="70" t="s">
        <v>556</v>
      </c>
      <c r="X50" s="70" t="s">
        <v>556</v>
      </c>
      <c r="Y50" s="70" t="s">
        <v>556</v>
      </c>
    </row>
    <row r="51" ht="18.15" customHeight="1" spans="1:25">
      <c r="A51" s="69" t="s">
        <v>631</v>
      </c>
      <c r="B51" s="68"/>
      <c r="C51" s="68"/>
      <c r="D51" s="68"/>
      <c r="E51" s="65"/>
      <c r="F51" s="65"/>
      <c r="G51" s="65"/>
      <c r="H51" s="65"/>
      <c r="I51" s="70">
        <v>18.52</v>
      </c>
      <c r="J51" s="70">
        <v>18.52</v>
      </c>
      <c r="K51" s="70">
        <v>18.52</v>
      </c>
      <c r="L51" s="70" t="s">
        <v>556</v>
      </c>
      <c r="M51" s="70" t="s">
        <v>556</v>
      </c>
      <c r="N51" s="70" t="s">
        <v>556</v>
      </c>
      <c r="O51" s="70" t="s">
        <v>556</v>
      </c>
      <c r="P51" s="70" t="s">
        <v>556</v>
      </c>
      <c r="Q51" s="70" t="s">
        <v>556</v>
      </c>
      <c r="R51" s="70" t="s">
        <v>556</v>
      </c>
      <c r="S51" s="70" t="s">
        <v>556</v>
      </c>
      <c r="T51" s="70" t="s">
        <v>556</v>
      </c>
      <c r="U51" s="70" t="s">
        <v>556</v>
      </c>
      <c r="V51" s="70" t="s">
        <v>556</v>
      </c>
      <c r="W51" s="70" t="s">
        <v>556</v>
      </c>
      <c r="X51" s="70" t="s">
        <v>556</v>
      </c>
      <c r="Y51" s="70" t="s">
        <v>556</v>
      </c>
    </row>
    <row r="52" ht="16.35" customHeight="1" spans="1:25">
      <c r="A52" s="69" t="s">
        <v>632</v>
      </c>
      <c r="B52" s="68" t="s">
        <v>633</v>
      </c>
      <c r="C52" s="68" t="s">
        <v>634</v>
      </c>
      <c r="D52" s="68" t="s">
        <v>615</v>
      </c>
      <c r="E52" s="68" t="s">
        <v>586</v>
      </c>
      <c r="F52" s="68" t="s">
        <v>587</v>
      </c>
      <c r="G52" s="67" t="s">
        <v>565</v>
      </c>
      <c r="H52" s="67" t="s">
        <v>566</v>
      </c>
      <c r="I52" s="70">
        <v>3</v>
      </c>
      <c r="J52" s="70">
        <v>3</v>
      </c>
      <c r="K52" s="70">
        <v>3</v>
      </c>
      <c r="L52" s="70" t="s">
        <v>556</v>
      </c>
      <c r="M52" s="70" t="s">
        <v>556</v>
      </c>
      <c r="N52" s="70" t="s">
        <v>556</v>
      </c>
      <c r="O52" s="70" t="s">
        <v>556</v>
      </c>
      <c r="P52" s="70" t="s">
        <v>556</v>
      </c>
      <c r="Q52" s="70" t="s">
        <v>556</v>
      </c>
      <c r="R52" s="70" t="s">
        <v>556</v>
      </c>
      <c r="S52" s="70" t="s">
        <v>556</v>
      </c>
      <c r="T52" s="70" t="s">
        <v>556</v>
      </c>
      <c r="U52" s="70" t="s">
        <v>556</v>
      </c>
      <c r="V52" s="70" t="s">
        <v>556</v>
      </c>
      <c r="W52" s="70" t="s">
        <v>556</v>
      </c>
      <c r="X52" s="70" t="s">
        <v>556</v>
      </c>
      <c r="Y52" s="70" t="s">
        <v>556</v>
      </c>
    </row>
    <row r="53" ht="16.35" customHeight="1" spans="1:25">
      <c r="A53" s="69" t="s">
        <v>632</v>
      </c>
      <c r="B53" s="68" t="s">
        <v>594</v>
      </c>
      <c r="C53" s="68" t="s">
        <v>595</v>
      </c>
      <c r="D53" s="68" t="s">
        <v>615</v>
      </c>
      <c r="E53" s="68" t="s">
        <v>576</v>
      </c>
      <c r="F53" s="68" t="s">
        <v>580</v>
      </c>
      <c r="G53" s="67" t="s">
        <v>565</v>
      </c>
      <c r="H53" s="67" t="s">
        <v>566</v>
      </c>
      <c r="I53" s="70">
        <v>15.52</v>
      </c>
      <c r="J53" s="70">
        <v>15.52</v>
      </c>
      <c r="K53" s="70">
        <v>15.52</v>
      </c>
      <c r="L53" s="70" t="s">
        <v>556</v>
      </c>
      <c r="M53" s="70" t="s">
        <v>556</v>
      </c>
      <c r="N53" s="70" t="s">
        <v>556</v>
      </c>
      <c r="O53" s="70" t="s">
        <v>556</v>
      </c>
      <c r="P53" s="70" t="s">
        <v>556</v>
      </c>
      <c r="Q53" s="70" t="s">
        <v>556</v>
      </c>
      <c r="R53" s="70" t="s">
        <v>556</v>
      </c>
      <c r="S53" s="70" t="s">
        <v>556</v>
      </c>
      <c r="T53" s="70" t="s">
        <v>556</v>
      </c>
      <c r="U53" s="70" t="s">
        <v>556</v>
      </c>
      <c r="V53" s="70" t="s">
        <v>556</v>
      </c>
      <c r="W53" s="70" t="s">
        <v>556</v>
      </c>
      <c r="X53" s="70" t="s">
        <v>556</v>
      </c>
      <c r="Y53" s="70" t="s">
        <v>556</v>
      </c>
    </row>
    <row r="54" ht="18.15" customHeight="1" spans="1:25">
      <c r="A54" s="69" t="s">
        <v>635</v>
      </c>
      <c r="B54" s="68"/>
      <c r="C54" s="68"/>
      <c r="D54" s="68"/>
      <c r="E54" s="65"/>
      <c r="F54" s="65"/>
      <c r="G54" s="65"/>
      <c r="H54" s="65"/>
      <c r="I54" s="70">
        <v>1.97</v>
      </c>
      <c r="J54" s="70">
        <v>1.97</v>
      </c>
      <c r="K54" s="70">
        <v>1.97</v>
      </c>
      <c r="L54" s="70" t="s">
        <v>556</v>
      </c>
      <c r="M54" s="70" t="s">
        <v>556</v>
      </c>
      <c r="N54" s="70" t="s">
        <v>556</v>
      </c>
      <c r="O54" s="70" t="s">
        <v>556</v>
      </c>
      <c r="P54" s="70" t="s">
        <v>556</v>
      </c>
      <c r="Q54" s="70" t="s">
        <v>556</v>
      </c>
      <c r="R54" s="70" t="s">
        <v>556</v>
      </c>
      <c r="S54" s="70" t="s">
        <v>556</v>
      </c>
      <c r="T54" s="70" t="s">
        <v>556</v>
      </c>
      <c r="U54" s="70" t="s">
        <v>556</v>
      </c>
      <c r="V54" s="70" t="s">
        <v>556</v>
      </c>
      <c r="W54" s="70" t="s">
        <v>556</v>
      </c>
      <c r="X54" s="70" t="s">
        <v>556</v>
      </c>
      <c r="Y54" s="70" t="s">
        <v>556</v>
      </c>
    </row>
    <row r="55" ht="16.35" customHeight="1" spans="1:25">
      <c r="A55" s="69" t="s">
        <v>636</v>
      </c>
      <c r="B55" s="68" t="s">
        <v>594</v>
      </c>
      <c r="C55" s="68" t="s">
        <v>595</v>
      </c>
      <c r="D55" s="68" t="s">
        <v>626</v>
      </c>
      <c r="E55" s="68" t="s">
        <v>576</v>
      </c>
      <c r="F55" s="68" t="s">
        <v>580</v>
      </c>
      <c r="G55" s="67" t="s">
        <v>565</v>
      </c>
      <c r="H55" s="67" t="s">
        <v>566</v>
      </c>
      <c r="I55" s="70">
        <v>1.17</v>
      </c>
      <c r="J55" s="70">
        <v>1.17</v>
      </c>
      <c r="K55" s="70">
        <v>1.17</v>
      </c>
      <c r="L55" s="70" t="s">
        <v>556</v>
      </c>
      <c r="M55" s="70" t="s">
        <v>556</v>
      </c>
      <c r="N55" s="70" t="s">
        <v>556</v>
      </c>
      <c r="O55" s="70" t="s">
        <v>556</v>
      </c>
      <c r="P55" s="70" t="s">
        <v>556</v>
      </c>
      <c r="Q55" s="70" t="s">
        <v>556</v>
      </c>
      <c r="R55" s="70" t="s">
        <v>556</v>
      </c>
      <c r="S55" s="70" t="s">
        <v>556</v>
      </c>
      <c r="T55" s="70" t="s">
        <v>556</v>
      </c>
      <c r="U55" s="70" t="s">
        <v>556</v>
      </c>
      <c r="V55" s="70" t="s">
        <v>556</v>
      </c>
      <c r="W55" s="70" t="s">
        <v>556</v>
      </c>
      <c r="X55" s="70" t="s">
        <v>556</v>
      </c>
      <c r="Y55" s="70" t="s">
        <v>556</v>
      </c>
    </row>
    <row r="56" ht="16.35" customHeight="1" spans="1:25">
      <c r="A56" s="69" t="s">
        <v>636</v>
      </c>
      <c r="B56" s="68" t="s">
        <v>607</v>
      </c>
      <c r="C56" s="68" t="s">
        <v>608</v>
      </c>
      <c r="D56" s="68" t="s">
        <v>626</v>
      </c>
      <c r="E56" s="68" t="s">
        <v>586</v>
      </c>
      <c r="F56" s="68" t="s">
        <v>587</v>
      </c>
      <c r="G56" s="67" t="s">
        <v>565</v>
      </c>
      <c r="H56" s="67" t="s">
        <v>566</v>
      </c>
      <c r="I56" s="70">
        <v>0.8</v>
      </c>
      <c r="J56" s="70">
        <v>0.8</v>
      </c>
      <c r="K56" s="70">
        <v>0.8</v>
      </c>
      <c r="L56" s="70" t="s">
        <v>556</v>
      </c>
      <c r="M56" s="70" t="s">
        <v>556</v>
      </c>
      <c r="N56" s="70" t="s">
        <v>556</v>
      </c>
      <c r="O56" s="70" t="s">
        <v>556</v>
      </c>
      <c r="P56" s="70" t="s">
        <v>556</v>
      </c>
      <c r="Q56" s="70" t="s">
        <v>556</v>
      </c>
      <c r="R56" s="70" t="s">
        <v>556</v>
      </c>
      <c r="S56" s="70" t="s">
        <v>556</v>
      </c>
      <c r="T56" s="70" t="s">
        <v>556</v>
      </c>
      <c r="U56" s="70" t="s">
        <v>556</v>
      </c>
      <c r="V56" s="70" t="s">
        <v>556</v>
      </c>
      <c r="W56" s="70" t="s">
        <v>556</v>
      </c>
      <c r="X56" s="70" t="s">
        <v>556</v>
      </c>
      <c r="Y56" s="70" t="s">
        <v>556</v>
      </c>
    </row>
    <row r="57" ht="18.15" customHeight="1" spans="1:25">
      <c r="A57" s="69" t="s">
        <v>637</v>
      </c>
      <c r="B57" s="68"/>
      <c r="C57" s="68"/>
      <c r="D57" s="68"/>
      <c r="E57" s="65"/>
      <c r="F57" s="65"/>
      <c r="G57" s="65"/>
      <c r="H57" s="65"/>
      <c r="I57" s="70">
        <v>13</v>
      </c>
      <c r="J57" s="70" t="s">
        <v>556</v>
      </c>
      <c r="K57" s="70" t="s">
        <v>556</v>
      </c>
      <c r="L57" s="70" t="s">
        <v>556</v>
      </c>
      <c r="M57" s="70" t="s">
        <v>556</v>
      </c>
      <c r="N57" s="70" t="s">
        <v>556</v>
      </c>
      <c r="O57" s="70" t="s">
        <v>556</v>
      </c>
      <c r="P57" s="70" t="s">
        <v>556</v>
      </c>
      <c r="Q57" s="70" t="s">
        <v>556</v>
      </c>
      <c r="R57" s="70" t="s">
        <v>556</v>
      </c>
      <c r="S57" s="70">
        <v>13</v>
      </c>
      <c r="T57" s="70" t="s">
        <v>556</v>
      </c>
      <c r="U57" s="70" t="s">
        <v>556</v>
      </c>
      <c r="V57" s="70" t="s">
        <v>556</v>
      </c>
      <c r="W57" s="70" t="s">
        <v>556</v>
      </c>
      <c r="X57" s="70" t="s">
        <v>556</v>
      </c>
      <c r="Y57" s="70" t="s">
        <v>556</v>
      </c>
    </row>
    <row r="58" ht="16.35" customHeight="1" spans="1:25">
      <c r="A58" s="69" t="s">
        <v>638</v>
      </c>
      <c r="B58" s="68" t="s">
        <v>624</v>
      </c>
      <c r="C58" s="68" t="s">
        <v>625</v>
      </c>
      <c r="D58" s="68" t="s">
        <v>626</v>
      </c>
      <c r="E58" s="68" t="s">
        <v>576</v>
      </c>
      <c r="F58" s="68" t="s">
        <v>580</v>
      </c>
      <c r="G58" s="67" t="s">
        <v>565</v>
      </c>
      <c r="H58" s="67" t="s">
        <v>566</v>
      </c>
      <c r="I58" s="70">
        <v>13</v>
      </c>
      <c r="J58" s="70" t="s">
        <v>556</v>
      </c>
      <c r="K58" s="70" t="s">
        <v>556</v>
      </c>
      <c r="L58" s="70" t="s">
        <v>556</v>
      </c>
      <c r="M58" s="70" t="s">
        <v>556</v>
      </c>
      <c r="N58" s="70" t="s">
        <v>556</v>
      </c>
      <c r="O58" s="70" t="s">
        <v>556</v>
      </c>
      <c r="P58" s="70" t="s">
        <v>556</v>
      </c>
      <c r="Q58" s="70" t="s">
        <v>556</v>
      </c>
      <c r="R58" s="70" t="s">
        <v>556</v>
      </c>
      <c r="S58" s="70">
        <v>13</v>
      </c>
      <c r="T58" s="70" t="s">
        <v>556</v>
      </c>
      <c r="U58" s="70" t="s">
        <v>556</v>
      </c>
      <c r="V58" s="70" t="s">
        <v>556</v>
      </c>
      <c r="W58" s="70" t="s">
        <v>556</v>
      </c>
      <c r="X58" s="70" t="s">
        <v>556</v>
      </c>
      <c r="Y58" s="70" t="s">
        <v>556</v>
      </c>
    </row>
    <row r="59" ht="18.15" customHeight="1" spans="1:25">
      <c r="A59" s="69" t="s">
        <v>639</v>
      </c>
      <c r="B59" s="68"/>
      <c r="C59" s="68"/>
      <c r="D59" s="68"/>
      <c r="E59" s="65"/>
      <c r="F59" s="65"/>
      <c r="G59" s="65"/>
      <c r="H59" s="65"/>
      <c r="I59" s="70">
        <v>21.23</v>
      </c>
      <c r="J59" s="70">
        <v>21.23</v>
      </c>
      <c r="K59" s="70">
        <v>21.23</v>
      </c>
      <c r="L59" s="70" t="s">
        <v>556</v>
      </c>
      <c r="M59" s="70" t="s">
        <v>556</v>
      </c>
      <c r="N59" s="70" t="s">
        <v>556</v>
      </c>
      <c r="O59" s="70" t="s">
        <v>556</v>
      </c>
      <c r="P59" s="70" t="s">
        <v>556</v>
      </c>
      <c r="Q59" s="70" t="s">
        <v>556</v>
      </c>
      <c r="R59" s="70" t="s">
        <v>556</v>
      </c>
      <c r="S59" s="70" t="s">
        <v>556</v>
      </c>
      <c r="T59" s="70" t="s">
        <v>556</v>
      </c>
      <c r="U59" s="70" t="s">
        <v>556</v>
      </c>
      <c r="V59" s="70" t="s">
        <v>556</v>
      </c>
      <c r="W59" s="70" t="s">
        <v>556</v>
      </c>
      <c r="X59" s="70" t="s">
        <v>556</v>
      </c>
      <c r="Y59" s="70" t="s">
        <v>556</v>
      </c>
    </row>
    <row r="60" ht="16.35" customHeight="1" spans="1:25">
      <c r="A60" s="69" t="s">
        <v>640</v>
      </c>
      <c r="B60" s="68" t="s">
        <v>583</v>
      </c>
      <c r="C60" s="68" t="s">
        <v>584</v>
      </c>
      <c r="D60" s="68" t="s">
        <v>615</v>
      </c>
      <c r="E60" s="68" t="s">
        <v>586</v>
      </c>
      <c r="F60" s="68" t="s">
        <v>587</v>
      </c>
      <c r="G60" s="67" t="s">
        <v>565</v>
      </c>
      <c r="H60" s="67" t="s">
        <v>566</v>
      </c>
      <c r="I60" s="70">
        <v>3.23</v>
      </c>
      <c r="J60" s="70">
        <v>3.23</v>
      </c>
      <c r="K60" s="70">
        <v>3.23</v>
      </c>
      <c r="L60" s="70" t="s">
        <v>556</v>
      </c>
      <c r="M60" s="70" t="s">
        <v>556</v>
      </c>
      <c r="N60" s="70" t="s">
        <v>556</v>
      </c>
      <c r="O60" s="70" t="s">
        <v>556</v>
      </c>
      <c r="P60" s="70" t="s">
        <v>556</v>
      </c>
      <c r="Q60" s="70" t="s">
        <v>556</v>
      </c>
      <c r="R60" s="70" t="s">
        <v>556</v>
      </c>
      <c r="S60" s="70" t="s">
        <v>556</v>
      </c>
      <c r="T60" s="70" t="s">
        <v>556</v>
      </c>
      <c r="U60" s="70" t="s">
        <v>556</v>
      </c>
      <c r="V60" s="70" t="s">
        <v>556</v>
      </c>
      <c r="W60" s="70" t="s">
        <v>556</v>
      </c>
      <c r="X60" s="70" t="s">
        <v>556</v>
      </c>
      <c r="Y60" s="70" t="s">
        <v>556</v>
      </c>
    </row>
    <row r="61" ht="16.35" customHeight="1" spans="1:25">
      <c r="A61" s="69" t="s">
        <v>640</v>
      </c>
      <c r="B61" s="68" t="s">
        <v>583</v>
      </c>
      <c r="C61" s="68" t="s">
        <v>584</v>
      </c>
      <c r="D61" s="68" t="s">
        <v>615</v>
      </c>
      <c r="E61" s="68" t="s">
        <v>576</v>
      </c>
      <c r="F61" s="68" t="s">
        <v>580</v>
      </c>
      <c r="G61" s="67" t="s">
        <v>565</v>
      </c>
      <c r="H61" s="67" t="s">
        <v>566</v>
      </c>
      <c r="I61" s="70">
        <v>18</v>
      </c>
      <c r="J61" s="70">
        <v>18</v>
      </c>
      <c r="K61" s="70">
        <v>18</v>
      </c>
      <c r="L61" s="70" t="s">
        <v>556</v>
      </c>
      <c r="M61" s="70" t="s">
        <v>556</v>
      </c>
      <c r="N61" s="70" t="s">
        <v>556</v>
      </c>
      <c r="O61" s="70" t="s">
        <v>556</v>
      </c>
      <c r="P61" s="70" t="s">
        <v>556</v>
      </c>
      <c r="Q61" s="70" t="s">
        <v>556</v>
      </c>
      <c r="R61" s="70" t="s">
        <v>556</v>
      </c>
      <c r="S61" s="70" t="s">
        <v>556</v>
      </c>
      <c r="T61" s="70" t="s">
        <v>556</v>
      </c>
      <c r="U61" s="70" t="s">
        <v>556</v>
      </c>
      <c r="V61" s="70" t="s">
        <v>556</v>
      </c>
      <c r="W61" s="70" t="s">
        <v>556</v>
      </c>
      <c r="X61" s="70" t="s">
        <v>556</v>
      </c>
      <c r="Y61" s="70" t="s">
        <v>556</v>
      </c>
    </row>
    <row r="62" ht="18.15" customHeight="1" spans="1:25">
      <c r="A62" s="69" t="s">
        <v>641</v>
      </c>
      <c r="B62" s="68"/>
      <c r="C62" s="68"/>
      <c r="D62" s="68"/>
      <c r="E62" s="65"/>
      <c r="F62" s="65"/>
      <c r="G62" s="65"/>
      <c r="H62" s="65"/>
      <c r="I62" s="70">
        <v>1.18</v>
      </c>
      <c r="J62" s="70" t="s">
        <v>556</v>
      </c>
      <c r="K62" s="70" t="s">
        <v>556</v>
      </c>
      <c r="L62" s="70" t="s">
        <v>556</v>
      </c>
      <c r="M62" s="70" t="s">
        <v>556</v>
      </c>
      <c r="N62" s="70" t="s">
        <v>556</v>
      </c>
      <c r="O62" s="70" t="s">
        <v>556</v>
      </c>
      <c r="P62" s="70" t="s">
        <v>556</v>
      </c>
      <c r="Q62" s="70" t="s">
        <v>556</v>
      </c>
      <c r="R62" s="70" t="s">
        <v>556</v>
      </c>
      <c r="S62" s="70">
        <v>1.18</v>
      </c>
      <c r="T62" s="70" t="s">
        <v>556</v>
      </c>
      <c r="U62" s="70" t="s">
        <v>556</v>
      </c>
      <c r="V62" s="70" t="s">
        <v>556</v>
      </c>
      <c r="W62" s="70" t="s">
        <v>556</v>
      </c>
      <c r="X62" s="70" t="s">
        <v>556</v>
      </c>
      <c r="Y62" s="70" t="s">
        <v>556</v>
      </c>
    </row>
    <row r="63" ht="16.35" customHeight="1" spans="1:25">
      <c r="A63" s="69" t="s">
        <v>642</v>
      </c>
      <c r="B63" s="68" t="s">
        <v>624</v>
      </c>
      <c r="C63" s="68" t="s">
        <v>625</v>
      </c>
      <c r="D63" s="68" t="s">
        <v>626</v>
      </c>
      <c r="E63" s="68" t="s">
        <v>586</v>
      </c>
      <c r="F63" s="68" t="s">
        <v>587</v>
      </c>
      <c r="G63" s="67" t="s">
        <v>565</v>
      </c>
      <c r="H63" s="67" t="s">
        <v>566</v>
      </c>
      <c r="I63" s="70">
        <v>1.18</v>
      </c>
      <c r="J63" s="70" t="s">
        <v>556</v>
      </c>
      <c r="K63" s="70" t="s">
        <v>556</v>
      </c>
      <c r="L63" s="70" t="s">
        <v>556</v>
      </c>
      <c r="M63" s="70" t="s">
        <v>556</v>
      </c>
      <c r="N63" s="70" t="s">
        <v>556</v>
      </c>
      <c r="O63" s="70" t="s">
        <v>556</v>
      </c>
      <c r="P63" s="70" t="s">
        <v>556</v>
      </c>
      <c r="Q63" s="70" t="s">
        <v>556</v>
      </c>
      <c r="R63" s="70" t="s">
        <v>556</v>
      </c>
      <c r="S63" s="70">
        <v>1.18</v>
      </c>
      <c r="T63" s="70" t="s">
        <v>556</v>
      </c>
      <c r="U63" s="70" t="s">
        <v>556</v>
      </c>
      <c r="V63" s="70" t="s">
        <v>556</v>
      </c>
      <c r="W63" s="70" t="s">
        <v>556</v>
      </c>
      <c r="X63" s="70" t="s">
        <v>556</v>
      </c>
      <c r="Y63" s="70" t="s">
        <v>556</v>
      </c>
    </row>
    <row r="64" ht="18.15" customHeight="1" spans="1:25">
      <c r="A64" s="69" t="s">
        <v>643</v>
      </c>
      <c r="B64" s="68"/>
      <c r="C64" s="68"/>
      <c r="D64" s="68"/>
      <c r="E64" s="65"/>
      <c r="F64" s="65"/>
      <c r="G64" s="65"/>
      <c r="H64" s="65"/>
      <c r="I64" s="70">
        <v>18</v>
      </c>
      <c r="J64" s="70">
        <v>18</v>
      </c>
      <c r="K64" s="70">
        <v>18</v>
      </c>
      <c r="L64" s="70" t="s">
        <v>556</v>
      </c>
      <c r="M64" s="70" t="s">
        <v>556</v>
      </c>
      <c r="N64" s="70" t="s">
        <v>556</v>
      </c>
      <c r="O64" s="70" t="s">
        <v>556</v>
      </c>
      <c r="P64" s="70" t="s">
        <v>556</v>
      </c>
      <c r="Q64" s="70" t="s">
        <v>556</v>
      </c>
      <c r="R64" s="70" t="s">
        <v>556</v>
      </c>
      <c r="S64" s="70" t="s">
        <v>556</v>
      </c>
      <c r="T64" s="70" t="s">
        <v>556</v>
      </c>
      <c r="U64" s="70" t="s">
        <v>556</v>
      </c>
      <c r="V64" s="70" t="s">
        <v>556</v>
      </c>
      <c r="W64" s="70" t="s">
        <v>556</v>
      </c>
      <c r="X64" s="70" t="s">
        <v>556</v>
      </c>
      <c r="Y64" s="70" t="s">
        <v>556</v>
      </c>
    </row>
    <row r="65" ht="16.35" customHeight="1" spans="1:25">
      <c r="A65" s="69" t="s">
        <v>644</v>
      </c>
      <c r="B65" s="68" t="s">
        <v>645</v>
      </c>
      <c r="C65" s="68" t="s">
        <v>646</v>
      </c>
      <c r="D65" s="68" t="s">
        <v>615</v>
      </c>
      <c r="E65" s="68" t="s">
        <v>576</v>
      </c>
      <c r="F65" s="68" t="s">
        <v>598</v>
      </c>
      <c r="G65" s="67" t="s">
        <v>565</v>
      </c>
      <c r="H65" s="67" t="s">
        <v>566</v>
      </c>
      <c r="I65" s="70">
        <v>18</v>
      </c>
      <c r="J65" s="70">
        <v>18</v>
      </c>
      <c r="K65" s="70">
        <v>18</v>
      </c>
      <c r="L65" s="70" t="s">
        <v>556</v>
      </c>
      <c r="M65" s="70" t="s">
        <v>556</v>
      </c>
      <c r="N65" s="70" t="s">
        <v>556</v>
      </c>
      <c r="O65" s="70" t="s">
        <v>556</v>
      </c>
      <c r="P65" s="70" t="s">
        <v>556</v>
      </c>
      <c r="Q65" s="70" t="s">
        <v>556</v>
      </c>
      <c r="R65" s="70" t="s">
        <v>556</v>
      </c>
      <c r="S65" s="70" t="s">
        <v>556</v>
      </c>
      <c r="T65" s="70" t="s">
        <v>556</v>
      </c>
      <c r="U65" s="70" t="s">
        <v>556</v>
      </c>
      <c r="V65" s="70" t="s">
        <v>556</v>
      </c>
      <c r="W65" s="70" t="s">
        <v>556</v>
      </c>
      <c r="X65" s="70" t="s">
        <v>556</v>
      </c>
      <c r="Y65" s="70" t="s">
        <v>556</v>
      </c>
    </row>
    <row r="66" ht="18.15" customHeight="1" spans="1:25">
      <c r="A66" s="69" t="s">
        <v>647</v>
      </c>
      <c r="B66" s="68"/>
      <c r="C66" s="68"/>
      <c r="D66" s="68"/>
      <c r="E66" s="65"/>
      <c r="F66" s="65"/>
      <c r="G66" s="65"/>
      <c r="H66" s="65"/>
      <c r="I66" s="70">
        <v>1.74</v>
      </c>
      <c r="J66" s="70">
        <v>1.74</v>
      </c>
      <c r="K66" s="70">
        <v>1.74</v>
      </c>
      <c r="L66" s="70" t="s">
        <v>556</v>
      </c>
      <c r="M66" s="70" t="s">
        <v>556</v>
      </c>
      <c r="N66" s="70" t="s">
        <v>556</v>
      </c>
      <c r="O66" s="70" t="s">
        <v>556</v>
      </c>
      <c r="P66" s="70" t="s">
        <v>556</v>
      </c>
      <c r="Q66" s="70" t="s">
        <v>556</v>
      </c>
      <c r="R66" s="70" t="s">
        <v>556</v>
      </c>
      <c r="S66" s="70" t="s">
        <v>556</v>
      </c>
      <c r="T66" s="70" t="s">
        <v>556</v>
      </c>
      <c r="U66" s="70" t="s">
        <v>556</v>
      </c>
      <c r="V66" s="70" t="s">
        <v>556</v>
      </c>
      <c r="W66" s="70" t="s">
        <v>556</v>
      </c>
      <c r="X66" s="70" t="s">
        <v>556</v>
      </c>
      <c r="Y66" s="70" t="s">
        <v>556</v>
      </c>
    </row>
    <row r="67" ht="16.35" customHeight="1" spans="1:25">
      <c r="A67" s="69" t="s">
        <v>648</v>
      </c>
      <c r="B67" s="68" t="s">
        <v>607</v>
      </c>
      <c r="C67" s="68" t="s">
        <v>608</v>
      </c>
      <c r="D67" s="68" t="s">
        <v>626</v>
      </c>
      <c r="E67" s="68" t="s">
        <v>586</v>
      </c>
      <c r="F67" s="68" t="s">
        <v>587</v>
      </c>
      <c r="G67" s="67" t="s">
        <v>565</v>
      </c>
      <c r="H67" s="67" t="s">
        <v>566</v>
      </c>
      <c r="I67" s="70">
        <v>1.74</v>
      </c>
      <c r="J67" s="70">
        <v>1.74</v>
      </c>
      <c r="K67" s="70">
        <v>1.74</v>
      </c>
      <c r="L67" s="70" t="s">
        <v>556</v>
      </c>
      <c r="M67" s="70" t="s">
        <v>556</v>
      </c>
      <c r="N67" s="70" t="s">
        <v>556</v>
      </c>
      <c r="O67" s="70" t="s">
        <v>556</v>
      </c>
      <c r="P67" s="70" t="s">
        <v>556</v>
      </c>
      <c r="Q67" s="70" t="s">
        <v>556</v>
      </c>
      <c r="R67" s="70" t="s">
        <v>556</v>
      </c>
      <c r="S67" s="70" t="s">
        <v>556</v>
      </c>
      <c r="T67" s="70" t="s">
        <v>556</v>
      </c>
      <c r="U67" s="70" t="s">
        <v>556</v>
      </c>
      <c r="V67" s="70" t="s">
        <v>556</v>
      </c>
      <c r="W67" s="70" t="s">
        <v>556</v>
      </c>
      <c r="X67" s="70" t="s">
        <v>556</v>
      </c>
      <c r="Y67" s="70" t="s">
        <v>556</v>
      </c>
    </row>
    <row r="68" ht="18.15" customHeight="1" spans="1:25">
      <c r="A68" s="69" t="s">
        <v>649</v>
      </c>
      <c r="B68" s="68"/>
      <c r="C68" s="68"/>
      <c r="D68" s="68"/>
      <c r="E68" s="65"/>
      <c r="F68" s="65"/>
      <c r="G68" s="65"/>
      <c r="H68" s="65"/>
      <c r="I68" s="70">
        <v>8.6</v>
      </c>
      <c r="J68" s="70">
        <v>8.6</v>
      </c>
      <c r="K68" s="70">
        <v>8.6</v>
      </c>
      <c r="L68" s="70" t="s">
        <v>556</v>
      </c>
      <c r="M68" s="70" t="s">
        <v>556</v>
      </c>
      <c r="N68" s="70" t="s">
        <v>556</v>
      </c>
      <c r="O68" s="70" t="s">
        <v>556</v>
      </c>
      <c r="P68" s="70" t="s">
        <v>556</v>
      </c>
      <c r="Q68" s="70" t="s">
        <v>556</v>
      </c>
      <c r="R68" s="70" t="s">
        <v>556</v>
      </c>
      <c r="S68" s="70" t="s">
        <v>556</v>
      </c>
      <c r="T68" s="70" t="s">
        <v>556</v>
      </c>
      <c r="U68" s="70" t="s">
        <v>556</v>
      </c>
      <c r="V68" s="70" t="s">
        <v>556</v>
      </c>
      <c r="W68" s="70" t="s">
        <v>556</v>
      </c>
      <c r="X68" s="70" t="s">
        <v>556</v>
      </c>
      <c r="Y68" s="70" t="s">
        <v>556</v>
      </c>
    </row>
    <row r="69" ht="16.35" customHeight="1" spans="1:25">
      <c r="A69" s="69" t="s">
        <v>650</v>
      </c>
      <c r="B69" s="68" t="s">
        <v>583</v>
      </c>
      <c r="C69" s="68" t="s">
        <v>584</v>
      </c>
      <c r="D69" s="68" t="s">
        <v>615</v>
      </c>
      <c r="E69" s="68" t="s">
        <v>576</v>
      </c>
      <c r="F69" s="68" t="s">
        <v>580</v>
      </c>
      <c r="G69" s="67" t="s">
        <v>565</v>
      </c>
      <c r="H69" s="67" t="s">
        <v>566</v>
      </c>
      <c r="I69" s="70">
        <v>8.6</v>
      </c>
      <c r="J69" s="70">
        <v>8.6</v>
      </c>
      <c r="K69" s="70">
        <v>8.6</v>
      </c>
      <c r="L69" s="70" t="s">
        <v>556</v>
      </c>
      <c r="M69" s="70" t="s">
        <v>556</v>
      </c>
      <c r="N69" s="70" t="s">
        <v>556</v>
      </c>
      <c r="O69" s="70" t="s">
        <v>556</v>
      </c>
      <c r="P69" s="70" t="s">
        <v>556</v>
      </c>
      <c r="Q69" s="70" t="s">
        <v>556</v>
      </c>
      <c r="R69" s="70" t="s">
        <v>556</v>
      </c>
      <c r="S69" s="70" t="s">
        <v>556</v>
      </c>
      <c r="T69" s="70" t="s">
        <v>556</v>
      </c>
      <c r="U69" s="70" t="s">
        <v>556</v>
      </c>
      <c r="V69" s="70" t="s">
        <v>556</v>
      </c>
      <c r="W69" s="70" t="s">
        <v>556</v>
      </c>
      <c r="X69" s="70" t="s">
        <v>556</v>
      </c>
      <c r="Y69" s="70" t="s">
        <v>556</v>
      </c>
    </row>
    <row r="70" ht="18.15" customHeight="1" spans="1:25">
      <c r="A70" s="69" t="s">
        <v>651</v>
      </c>
      <c r="B70" s="68"/>
      <c r="C70" s="68"/>
      <c r="D70" s="68"/>
      <c r="E70" s="65"/>
      <c r="F70" s="65"/>
      <c r="G70" s="65"/>
      <c r="H70" s="65"/>
      <c r="I70" s="70">
        <v>1.6</v>
      </c>
      <c r="J70" s="70">
        <v>1.6</v>
      </c>
      <c r="K70" s="70">
        <v>1.6</v>
      </c>
      <c r="L70" s="70" t="s">
        <v>556</v>
      </c>
      <c r="M70" s="70" t="s">
        <v>556</v>
      </c>
      <c r="N70" s="70" t="s">
        <v>556</v>
      </c>
      <c r="O70" s="70" t="s">
        <v>556</v>
      </c>
      <c r="P70" s="70" t="s">
        <v>556</v>
      </c>
      <c r="Q70" s="70" t="s">
        <v>556</v>
      </c>
      <c r="R70" s="70" t="s">
        <v>556</v>
      </c>
      <c r="S70" s="70" t="s">
        <v>556</v>
      </c>
      <c r="T70" s="70" t="s">
        <v>556</v>
      </c>
      <c r="U70" s="70" t="s">
        <v>556</v>
      </c>
      <c r="V70" s="70" t="s">
        <v>556</v>
      </c>
      <c r="W70" s="70" t="s">
        <v>556</v>
      </c>
      <c r="X70" s="70" t="s">
        <v>556</v>
      </c>
      <c r="Y70" s="70" t="s">
        <v>556</v>
      </c>
    </row>
    <row r="71" ht="16.35" customHeight="1" spans="1:25">
      <c r="A71" s="69" t="s">
        <v>652</v>
      </c>
      <c r="B71" s="68" t="s">
        <v>633</v>
      </c>
      <c r="C71" s="68" t="s">
        <v>634</v>
      </c>
      <c r="D71" s="68" t="s">
        <v>615</v>
      </c>
      <c r="E71" s="68" t="s">
        <v>586</v>
      </c>
      <c r="F71" s="68" t="s">
        <v>587</v>
      </c>
      <c r="G71" s="67" t="s">
        <v>565</v>
      </c>
      <c r="H71" s="67" t="s">
        <v>566</v>
      </c>
      <c r="I71" s="70">
        <v>1.6</v>
      </c>
      <c r="J71" s="70">
        <v>1.6</v>
      </c>
      <c r="K71" s="70">
        <v>1.6</v>
      </c>
      <c r="L71" s="70" t="s">
        <v>556</v>
      </c>
      <c r="M71" s="70" t="s">
        <v>556</v>
      </c>
      <c r="N71" s="70" t="s">
        <v>556</v>
      </c>
      <c r="O71" s="70" t="s">
        <v>556</v>
      </c>
      <c r="P71" s="70" t="s">
        <v>556</v>
      </c>
      <c r="Q71" s="70" t="s">
        <v>556</v>
      </c>
      <c r="R71" s="70" t="s">
        <v>556</v>
      </c>
      <c r="S71" s="70" t="s">
        <v>556</v>
      </c>
      <c r="T71" s="70" t="s">
        <v>556</v>
      </c>
      <c r="U71" s="70" t="s">
        <v>556</v>
      </c>
      <c r="V71" s="70" t="s">
        <v>556</v>
      </c>
      <c r="W71" s="70" t="s">
        <v>556</v>
      </c>
      <c r="X71" s="70" t="s">
        <v>556</v>
      </c>
      <c r="Y71" s="70" t="s">
        <v>556</v>
      </c>
    </row>
    <row r="72" ht="18.15" customHeight="1" spans="1:25">
      <c r="A72" s="69" t="s">
        <v>653</v>
      </c>
      <c r="B72" s="68"/>
      <c r="C72" s="68"/>
      <c r="D72" s="68"/>
      <c r="E72" s="65"/>
      <c r="F72" s="65"/>
      <c r="G72" s="65"/>
      <c r="H72" s="65"/>
      <c r="I72" s="70">
        <v>21.01</v>
      </c>
      <c r="J72" s="70">
        <v>21.01</v>
      </c>
      <c r="K72" s="70">
        <v>21.01</v>
      </c>
      <c r="L72" s="70" t="s">
        <v>556</v>
      </c>
      <c r="M72" s="70" t="s">
        <v>556</v>
      </c>
      <c r="N72" s="70" t="s">
        <v>556</v>
      </c>
      <c r="O72" s="70" t="s">
        <v>556</v>
      </c>
      <c r="P72" s="70" t="s">
        <v>556</v>
      </c>
      <c r="Q72" s="70" t="s">
        <v>556</v>
      </c>
      <c r="R72" s="70" t="s">
        <v>556</v>
      </c>
      <c r="S72" s="70" t="s">
        <v>556</v>
      </c>
      <c r="T72" s="70" t="s">
        <v>556</v>
      </c>
      <c r="U72" s="70" t="s">
        <v>556</v>
      </c>
      <c r="V72" s="70" t="s">
        <v>556</v>
      </c>
      <c r="W72" s="70" t="s">
        <v>556</v>
      </c>
      <c r="X72" s="70" t="s">
        <v>556</v>
      </c>
      <c r="Y72" s="70" t="s">
        <v>556</v>
      </c>
    </row>
    <row r="73" ht="16.35" customHeight="1" spans="1:25">
      <c r="A73" s="69" t="s">
        <v>654</v>
      </c>
      <c r="B73" s="68" t="s">
        <v>583</v>
      </c>
      <c r="C73" s="68" t="s">
        <v>584</v>
      </c>
      <c r="D73" s="68" t="s">
        <v>615</v>
      </c>
      <c r="E73" s="68" t="s">
        <v>576</v>
      </c>
      <c r="F73" s="68" t="s">
        <v>580</v>
      </c>
      <c r="G73" s="67" t="s">
        <v>565</v>
      </c>
      <c r="H73" s="67" t="s">
        <v>566</v>
      </c>
      <c r="I73" s="70">
        <v>21.01</v>
      </c>
      <c r="J73" s="70">
        <v>21.01</v>
      </c>
      <c r="K73" s="70">
        <v>21.01</v>
      </c>
      <c r="L73" s="70" t="s">
        <v>556</v>
      </c>
      <c r="M73" s="70" t="s">
        <v>556</v>
      </c>
      <c r="N73" s="70" t="s">
        <v>556</v>
      </c>
      <c r="O73" s="70" t="s">
        <v>556</v>
      </c>
      <c r="P73" s="70" t="s">
        <v>556</v>
      </c>
      <c r="Q73" s="70" t="s">
        <v>556</v>
      </c>
      <c r="R73" s="70" t="s">
        <v>556</v>
      </c>
      <c r="S73" s="70" t="s">
        <v>556</v>
      </c>
      <c r="T73" s="70" t="s">
        <v>556</v>
      </c>
      <c r="U73" s="70" t="s">
        <v>556</v>
      </c>
      <c r="V73" s="70" t="s">
        <v>556</v>
      </c>
      <c r="W73" s="70" t="s">
        <v>556</v>
      </c>
      <c r="X73" s="70" t="s">
        <v>556</v>
      </c>
      <c r="Y73" s="70" t="s">
        <v>556</v>
      </c>
    </row>
    <row r="74" ht="18.15" customHeight="1" spans="1:25">
      <c r="A74" s="69" t="s">
        <v>655</v>
      </c>
      <c r="B74" s="68"/>
      <c r="C74" s="68"/>
      <c r="D74" s="68"/>
      <c r="E74" s="65"/>
      <c r="F74" s="65"/>
      <c r="G74" s="65"/>
      <c r="H74" s="65"/>
      <c r="I74" s="70">
        <v>3.8</v>
      </c>
      <c r="J74" s="70">
        <v>3.8</v>
      </c>
      <c r="K74" s="70">
        <v>3.8</v>
      </c>
      <c r="L74" s="70" t="s">
        <v>556</v>
      </c>
      <c r="M74" s="70" t="s">
        <v>556</v>
      </c>
      <c r="N74" s="70" t="s">
        <v>556</v>
      </c>
      <c r="O74" s="70" t="s">
        <v>556</v>
      </c>
      <c r="P74" s="70" t="s">
        <v>556</v>
      </c>
      <c r="Q74" s="70" t="s">
        <v>556</v>
      </c>
      <c r="R74" s="70" t="s">
        <v>556</v>
      </c>
      <c r="S74" s="70" t="s">
        <v>556</v>
      </c>
      <c r="T74" s="70" t="s">
        <v>556</v>
      </c>
      <c r="U74" s="70" t="s">
        <v>556</v>
      </c>
      <c r="V74" s="70" t="s">
        <v>556</v>
      </c>
      <c r="W74" s="70" t="s">
        <v>556</v>
      </c>
      <c r="X74" s="70" t="s">
        <v>556</v>
      </c>
      <c r="Y74" s="70" t="s">
        <v>556</v>
      </c>
    </row>
    <row r="75" ht="16.35" customHeight="1" spans="1:25">
      <c r="A75" s="69" t="s">
        <v>656</v>
      </c>
      <c r="B75" s="68" t="s">
        <v>657</v>
      </c>
      <c r="C75" s="68" t="s">
        <v>658</v>
      </c>
      <c r="D75" s="68" t="s">
        <v>626</v>
      </c>
      <c r="E75" s="68" t="s">
        <v>586</v>
      </c>
      <c r="F75" s="68" t="s">
        <v>587</v>
      </c>
      <c r="G75" s="67" t="s">
        <v>565</v>
      </c>
      <c r="H75" s="67" t="s">
        <v>566</v>
      </c>
      <c r="I75" s="70">
        <v>0.8</v>
      </c>
      <c r="J75" s="70">
        <v>0.8</v>
      </c>
      <c r="K75" s="70">
        <v>0.8</v>
      </c>
      <c r="L75" s="70" t="s">
        <v>556</v>
      </c>
      <c r="M75" s="70" t="s">
        <v>556</v>
      </c>
      <c r="N75" s="70" t="s">
        <v>556</v>
      </c>
      <c r="O75" s="70" t="s">
        <v>556</v>
      </c>
      <c r="P75" s="70" t="s">
        <v>556</v>
      </c>
      <c r="Q75" s="70" t="s">
        <v>556</v>
      </c>
      <c r="R75" s="70" t="s">
        <v>556</v>
      </c>
      <c r="S75" s="70" t="s">
        <v>556</v>
      </c>
      <c r="T75" s="70" t="s">
        <v>556</v>
      </c>
      <c r="U75" s="70" t="s">
        <v>556</v>
      </c>
      <c r="V75" s="70" t="s">
        <v>556</v>
      </c>
      <c r="W75" s="70" t="s">
        <v>556</v>
      </c>
      <c r="X75" s="70" t="s">
        <v>556</v>
      </c>
      <c r="Y75" s="70" t="s">
        <v>556</v>
      </c>
    </row>
    <row r="76" ht="16.35" customHeight="1" spans="1:25">
      <c r="A76" s="69" t="s">
        <v>656</v>
      </c>
      <c r="B76" s="68" t="s">
        <v>657</v>
      </c>
      <c r="C76" s="68" t="s">
        <v>658</v>
      </c>
      <c r="D76" s="68" t="s">
        <v>626</v>
      </c>
      <c r="E76" s="68" t="s">
        <v>576</v>
      </c>
      <c r="F76" s="68" t="s">
        <v>580</v>
      </c>
      <c r="G76" s="67" t="s">
        <v>565</v>
      </c>
      <c r="H76" s="67" t="s">
        <v>566</v>
      </c>
      <c r="I76" s="70">
        <v>3</v>
      </c>
      <c r="J76" s="70">
        <v>3</v>
      </c>
      <c r="K76" s="70">
        <v>3</v>
      </c>
      <c r="L76" s="70" t="s">
        <v>556</v>
      </c>
      <c r="M76" s="70" t="s">
        <v>556</v>
      </c>
      <c r="N76" s="70" t="s">
        <v>556</v>
      </c>
      <c r="O76" s="70" t="s">
        <v>556</v>
      </c>
      <c r="P76" s="70" t="s">
        <v>556</v>
      </c>
      <c r="Q76" s="70" t="s">
        <v>556</v>
      </c>
      <c r="R76" s="70" t="s">
        <v>556</v>
      </c>
      <c r="S76" s="70" t="s">
        <v>556</v>
      </c>
      <c r="T76" s="70" t="s">
        <v>556</v>
      </c>
      <c r="U76" s="70" t="s">
        <v>556</v>
      </c>
      <c r="V76" s="70" t="s">
        <v>556</v>
      </c>
      <c r="W76" s="70" t="s">
        <v>556</v>
      </c>
      <c r="X76" s="70" t="s">
        <v>556</v>
      </c>
      <c r="Y76" s="70" t="s">
        <v>556</v>
      </c>
    </row>
    <row r="77" ht="18.15" customHeight="1" spans="1:25">
      <c r="A77" s="69" t="s">
        <v>659</v>
      </c>
      <c r="B77" s="68"/>
      <c r="C77" s="68"/>
      <c r="D77" s="68"/>
      <c r="E77" s="65"/>
      <c r="F77" s="65"/>
      <c r="G77" s="65"/>
      <c r="H77" s="65"/>
      <c r="I77" s="70">
        <v>1.25</v>
      </c>
      <c r="J77" s="70" t="s">
        <v>556</v>
      </c>
      <c r="K77" s="70" t="s">
        <v>556</v>
      </c>
      <c r="L77" s="70" t="s">
        <v>556</v>
      </c>
      <c r="M77" s="70" t="s">
        <v>556</v>
      </c>
      <c r="N77" s="70" t="s">
        <v>556</v>
      </c>
      <c r="O77" s="70" t="s">
        <v>556</v>
      </c>
      <c r="P77" s="70" t="s">
        <v>556</v>
      </c>
      <c r="Q77" s="70" t="s">
        <v>556</v>
      </c>
      <c r="R77" s="70" t="s">
        <v>556</v>
      </c>
      <c r="S77" s="70">
        <v>1.25</v>
      </c>
      <c r="T77" s="70" t="s">
        <v>556</v>
      </c>
      <c r="U77" s="70" t="s">
        <v>556</v>
      </c>
      <c r="V77" s="70" t="s">
        <v>556</v>
      </c>
      <c r="W77" s="70" t="s">
        <v>556</v>
      </c>
      <c r="X77" s="70" t="s">
        <v>556</v>
      </c>
      <c r="Y77" s="70" t="s">
        <v>556</v>
      </c>
    </row>
    <row r="78" ht="16.35" customHeight="1" spans="1:25">
      <c r="A78" s="69" t="s">
        <v>660</v>
      </c>
      <c r="B78" s="68" t="s">
        <v>624</v>
      </c>
      <c r="C78" s="68" t="s">
        <v>625</v>
      </c>
      <c r="D78" s="68" t="s">
        <v>626</v>
      </c>
      <c r="E78" s="68" t="s">
        <v>586</v>
      </c>
      <c r="F78" s="68" t="s">
        <v>587</v>
      </c>
      <c r="G78" s="67" t="s">
        <v>565</v>
      </c>
      <c r="H78" s="67" t="s">
        <v>566</v>
      </c>
      <c r="I78" s="70">
        <v>0.85</v>
      </c>
      <c r="J78" s="70" t="s">
        <v>556</v>
      </c>
      <c r="K78" s="70" t="s">
        <v>556</v>
      </c>
      <c r="L78" s="70" t="s">
        <v>556</v>
      </c>
      <c r="M78" s="70" t="s">
        <v>556</v>
      </c>
      <c r="N78" s="70" t="s">
        <v>556</v>
      </c>
      <c r="O78" s="70" t="s">
        <v>556</v>
      </c>
      <c r="P78" s="70" t="s">
        <v>556</v>
      </c>
      <c r="Q78" s="70" t="s">
        <v>556</v>
      </c>
      <c r="R78" s="70" t="s">
        <v>556</v>
      </c>
      <c r="S78" s="70">
        <v>0.85</v>
      </c>
      <c r="T78" s="70" t="s">
        <v>556</v>
      </c>
      <c r="U78" s="70" t="s">
        <v>556</v>
      </c>
      <c r="V78" s="70" t="s">
        <v>556</v>
      </c>
      <c r="W78" s="70" t="s">
        <v>556</v>
      </c>
      <c r="X78" s="70" t="s">
        <v>556</v>
      </c>
      <c r="Y78" s="70" t="s">
        <v>556</v>
      </c>
    </row>
    <row r="79" ht="16.35" customHeight="1" spans="1:25">
      <c r="A79" s="69" t="s">
        <v>660</v>
      </c>
      <c r="B79" s="68" t="s">
        <v>624</v>
      </c>
      <c r="C79" s="68" t="s">
        <v>625</v>
      </c>
      <c r="D79" s="68" t="s">
        <v>626</v>
      </c>
      <c r="E79" s="68" t="s">
        <v>576</v>
      </c>
      <c r="F79" s="68" t="s">
        <v>580</v>
      </c>
      <c r="G79" s="67" t="s">
        <v>565</v>
      </c>
      <c r="H79" s="67" t="s">
        <v>566</v>
      </c>
      <c r="I79" s="70">
        <v>0.4</v>
      </c>
      <c r="J79" s="70" t="s">
        <v>556</v>
      </c>
      <c r="K79" s="70" t="s">
        <v>556</v>
      </c>
      <c r="L79" s="70" t="s">
        <v>556</v>
      </c>
      <c r="M79" s="70" t="s">
        <v>556</v>
      </c>
      <c r="N79" s="70" t="s">
        <v>556</v>
      </c>
      <c r="O79" s="70" t="s">
        <v>556</v>
      </c>
      <c r="P79" s="70" t="s">
        <v>556</v>
      </c>
      <c r="Q79" s="70" t="s">
        <v>556</v>
      </c>
      <c r="R79" s="70" t="s">
        <v>556</v>
      </c>
      <c r="S79" s="70">
        <v>0.4</v>
      </c>
      <c r="T79" s="70" t="s">
        <v>556</v>
      </c>
      <c r="U79" s="70" t="s">
        <v>556</v>
      </c>
      <c r="V79" s="70" t="s">
        <v>556</v>
      </c>
      <c r="W79" s="70" t="s">
        <v>556</v>
      </c>
      <c r="X79" s="70" t="s">
        <v>556</v>
      </c>
      <c r="Y79" s="70" t="s">
        <v>556</v>
      </c>
    </row>
    <row r="80" ht="18.15" customHeight="1" spans="1:25">
      <c r="A80" s="69" t="s">
        <v>661</v>
      </c>
      <c r="B80" s="68"/>
      <c r="C80" s="68"/>
      <c r="D80" s="68"/>
      <c r="E80" s="65"/>
      <c r="F80" s="65"/>
      <c r="G80" s="65"/>
      <c r="H80" s="65"/>
      <c r="I80" s="70">
        <v>18</v>
      </c>
      <c r="J80" s="70">
        <v>18</v>
      </c>
      <c r="K80" s="70">
        <v>18</v>
      </c>
      <c r="L80" s="70" t="s">
        <v>556</v>
      </c>
      <c r="M80" s="70" t="s">
        <v>556</v>
      </c>
      <c r="N80" s="70" t="s">
        <v>556</v>
      </c>
      <c r="O80" s="70" t="s">
        <v>556</v>
      </c>
      <c r="P80" s="70" t="s">
        <v>556</v>
      </c>
      <c r="Q80" s="70" t="s">
        <v>556</v>
      </c>
      <c r="R80" s="70" t="s">
        <v>556</v>
      </c>
      <c r="S80" s="70" t="s">
        <v>556</v>
      </c>
      <c r="T80" s="70" t="s">
        <v>556</v>
      </c>
      <c r="U80" s="70" t="s">
        <v>556</v>
      </c>
      <c r="V80" s="70" t="s">
        <v>556</v>
      </c>
      <c r="W80" s="70" t="s">
        <v>556</v>
      </c>
      <c r="X80" s="70" t="s">
        <v>556</v>
      </c>
      <c r="Y80" s="70" t="s">
        <v>556</v>
      </c>
    </row>
    <row r="81" ht="16.35" customHeight="1" spans="1:25">
      <c r="A81" s="69" t="s">
        <v>662</v>
      </c>
      <c r="B81" s="68" t="s">
        <v>596</v>
      </c>
      <c r="C81" s="68" t="s">
        <v>597</v>
      </c>
      <c r="D81" s="68" t="s">
        <v>663</v>
      </c>
      <c r="E81" s="68" t="s">
        <v>576</v>
      </c>
      <c r="F81" s="68" t="s">
        <v>598</v>
      </c>
      <c r="G81" s="67" t="s">
        <v>565</v>
      </c>
      <c r="H81" s="67" t="s">
        <v>566</v>
      </c>
      <c r="I81" s="70">
        <v>18</v>
      </c>
      <c r="J81" s="70">
        <v>18</v>
      </c>
      <c r="K81" s="70">
        <v>18</v>
      </c>
      <c r="L81" s="70" t="s">
        <v>556</v>
      </c>
      <c r="M81" s="70" t="s">
        <v>556</v>
      </c>
      <c r="N81" s="70" t="s">
        <v>556</v>
      </c>
      <c r="O81" s="70" t="s">
        <v>556</v>
      </c>
      <c r="P81" s="70" t="s">
        <v>556</v>
      </c>
      <c r="Q81" s="70" t="s">
        <v>556</v>
      </c>
      <c r="R81" s="70" t="s">
        <v>556</v>
      </c>
      <c r="S81" s="70" t="s">
        <v>556</v>
      </c>
      <c r="T81" s="70" t="s">
        <v>556</v>
      </c>
      <c r="U81" s="70" t="s">
        <v>556</v>
      </c>
      <c r="V81" s="70" t="s">
        <v>556</v>
      </c>
      <c r="W81" s="70" t="s">
        <v>556</v>
      </c>
      <c r="X81" s="70" t="s">
        <v>556</v>
      </c>
      <c r="Y81" s="70" t="s">
        <v>556</v>
      </c>
    </row>
    <row r="82" ht="18.15" customHeight="1" spans="1:25">
      <c r="A82" s="69" t="s">
        <v>664</v>
      </c>
      <c r="B82" s="68"/>
      <c r="C82" s="68"/>
      <c r="D82" s="68"/>
      <c r="E82" s="65"/>
      <c r="F82" s="65"/>
      <c r="G82" s="65"/>
      <c r="H82" s="65"/>
      <c r="I82" s="70">
        <v>252</v>
      </c>
      <c r="J82" s="70">
        <v>252</v>
      </c>
      <c r="K82" s="70">
        <v>252</v>
      </c>
      <c r="L82" s="70" t="s">
        <v>556</v>
      </c>
      <c r="M82" s="70" t="s">
        <v>556</v>
      </c>
      <c r="N82" s="70" t="s">
        <v>556</v>
      </c>
      <c r="O82" s="70" t="s">
        <v>556</v>
      </c>
      <c r="P82" s="70" t="s">
        <v>556</v>
      </c>
      <c r="Q82" s="70" t="s">
        <v>556</v>
      </c>
      <c r="R82" s="70" t="s">
        <v>556</v>
      </c>
      <c r="S82" s="70" t="s">
        <v>556</v>
      </c>
      <c r="T82" s="70" t="s">
        <v>556</v>
      </c>
      <c r="U82" s="70" t="s">
        <v>556</v>
      </c>
      <c r="V82" s="70" t="s">
        <v>556</v>
      </c>
      <c r="W82" s="70" t="s">
        <v>556</v>
      </c>
      <c r="X82" s="70" t="s">
        <v>556</v>
      </c>
      <c r="Y82" s="70" t="s">
        <v>556</v>
      </c>
    </row>
    <row r="83" ht="16.35" customHeight="1" spans="1:25">
      <c r="A83" s="69" t="s">
        <v>665</v>
      </c>
      <c r="B83" s="68" t="s">
        <v>666</v>
      </c>
      <c r="C83" s="68" t="s">
        <v>667</v>
      </c>
      <c r="D83" s="68" t="s">
        <v>569</v>
      </c>
      <c r="E83" s="68" t="s">
        <v>586</v>
      </c>
      <c r="F83" s="68" t="s">
        <v>668</v>
      </c>
      <c r="G83" s="67" t="s">
        <v>565</v>
      </c>
      <c r="H83" s="67" t="s">
        <v>566</v>
      </c>
      <c r="I83" s="70">
        <v>252</v>
      </c>
      <c r="J83" s="70">
        <v>252</v>
      </c>
      <c r="K83" s="70">
        <v>252</v>
      </c>
      <c r="L83" s="70" t="s">
        <v>556</v>
      </c>
      <c r="M83" s="70" t="s">
        <v>556</v>
      </c>
      <c r="N83" s="70" t="s">
        <v>556</v>
      </c>
      <c r="O83" s="70" t="s">
        <v>556</v>
      </c>
      <c r="P83" s="70" t="s">
        <v>556</v>
      </c>
      <c r="Q83" s="70" t="s">
        <v>556</v>
      </c>
      <c r="R83" s="70" t="s">
        <v>556</v>
      </c>
      <c r="S83" s="70" t="s">
        <v>556</v>
      </c>
      <c r="T83" s="70" t="s">
        <v>556</v>
      </c>
      <c r="U83" s="70" t="s">
        <v>556</v>
      </c>
      <c r="V83" s="70" t="s">
        <v>556</v>
      </c>
      <c r="W83" s="70" t="s">
        <v>556</v>
      </c>
      <c r="X83" s="70" t="s">
        <v>556</v>
      </c>
      <c r="Y83" s="70" t="s">
        <v>556</v>
      </c>
    </row>
    <row r="84" ht="18.15" customHeight="1" spans="1:25">
      <c r="A84" s="69" t="s">
        <v>669</v>
      </c>
      <c r="B84" s="68"/>
      <c r="C84" s="68"/>
      <c r="D84" s="68"/>
      <c r="E84" s="65"/>
      <c r="F84" s="65"/>
      <c r="G84" s="65"/>
      <c r="H84" s="65"/>
      <c r="I84" s="70">
        <v>260</v>
      </c>
      <c r="J84" s="70">
        <v>260</v>
      </c>
      <c r="K84" s="70">
        <v>260</v>
      </c>
      <c r="L84" s="70" t="s">
        <v>556</v>
      </c>
      <c r="M84" s="70" t="s">
        <v>556</v>
      </c>
      <c r="N84" s="70" t="s">
        <v>556</v>
      </c>
      <c r="O84" s="70" t="s">
        <v>556</v>
      </c>
      <c r="P84" s="70" t="s">
        <v>556</v>
      </c>
      <c r="Q84" s="70" t="s">
        <v>556</v>
      </c>
      <c r="R84" s="70" t="s">
        <v>556</v>
      </c>
      <c r="S84" s="70" t="s">
        <v>556</v>
      </c>
      <c r="T84" s="70" t="s">
        <v>556</v>
      </c>
      <c r="U84" s="70" t="s">
        <v>556</v>
      </c>
      <c r="V84" s="70" t="s">
        <v>556</v>
      </c>
      <c r="W84" s="70" t="s">
        <v>556</v>
      </c>
      <c r="X84" s="70" t="s">
        <v>556</v>
      </c>
      <c r="Y84" s="70" t="s">
        <v>556</v>
      </c>
    </row>
    <row r="85" ht="16.35" customHeight="1" spans="1:25">
      <c r="A85" s="69" t="s">
        <v>670</v>
      </c>
      <c r="B85" s="68" t="s">
        <v>671</v>
      </c>
      <c r="C85" s="68" t="s">
        <v>672</v>
      </c>
      <c r="D85" s="68" t="s">
        <v>569</v>
      </c>
      <c r="E85" s="68" t="s">
        <v>586</v>
      </c>
      <c r="F85" s="68" t="s">
        <v>668</v>
      </c>
      <c r="G85" s="67" t="s">
        <v>565</v>
      </c>
      <c r="H85" s="67" t="s">
        <v>566</v>
      </c>
      <c r="I85" s="70">
        <v>260</v>
      </c>
      <c r="J85" s="70">
        <v>260</v>
      </c>
      <c r="K85" s="70">
        <v>260</v>
      </c>
      <c r="L85" s="70" t="s">
        <v>556</v>
      </c>
      <c r="M85" s="70" t="s">
        <v>556</v>
      </c>
      <c r="N85" s="70" t="s">
        <v>556</v>
      </c>
      <c r="O85" s="70" t="s">
        <v>556</v>
      </c>
      <c r="P85" s="70" t="s">
        <v>556</v>
      </c>
      <c r="Q85" s="70" t="s">
        <v>556</v>
      </c>
      <c r="R85" s="70" t="s">
        <v>556</v>
      </c>
      <c r="S85" s="70" t="s">
        <v>556</v>
      </c>
      <c r="T85" s="70" t="s">
        <v>556</v>
      </c>
      <c r="U85" s="70" t="s">
        <v>556</v>
      </c>
      <c r="V85" s="70" t="s">
        <v>556</v>
      </c>
      <c r="W85" s="70" t="s">
        <v>556</v>
      </c>
      <c r="X85" s="70" t="s">
        <v>556</v>
      </c>
      <c r="Y85" s="70" t="s">
        <v>556</v>
      </c>
    </row>
    <row r="86" ht="18.15" customHeight="1" spans="1:25">
      <c r="A86" s="69" t="s">
        <v>673</v>
      </c>
      <c r="B86" s="68"/>
      <c r="C86" s="68"/>
      <c r="D86" s="68"/>
      <c r="E86" s="65"/>
      <c r="F86" s="65"/>
      <c r="G86" s="65"/>
      <c r="H86" s="65"/>
      <c r="I86" s="70">
        <v>23.59</v>
      </c>
      <c r="J86" s="70">
        <v>23.59</v>
      </c>
      <c r="K86" s="70">
        <v>23.59</v>
      </c>
      <c r="L86" s="70" t="s">
        <v>556</v>
      </c>
      <c r="M86" s="70" t="s">
        <v>556</v>
      </c>
      <c r="N86" s="70" t="s">
        <v>556</v>
      </c>
      <c r="O86" s="70" t="s">
        <v>556</v>
      </c>
      <c r="P86" s="70" t="s">
        <v>556</v>
      </c>
      <c r="Q86" s="70" t="s">
        <v>556</v>
      </c>
      <c r="R86" s="70" t="s">
        <v>556</v>
      </c>
      <c r="S86" s="70" t="s">
        <v>556</v>
      </c>
      <c r="T86" s="70" t="s">
        <v>556</v>
      </c>
      <c r="U86" s="70" t="s">
        <v>556</v>
      </c>
      <c r="V86" s="70" t="s">
        <v>556</v>
      </c>
      <c r="W86" s="70" t="s">
        <v>556</v>
      </c>
      <c r="X86" s="70" t="s">
        <v>556</v>
      </c>
      <c r="Y86" s="70" t="s">
        <v>556</v>
      </c>
    </row>
    <row r="87" ht="16.35" customHeight="1" spans="1:25">
      <c r="A87" s="69" t="s">
        <v>674</v>
      </c>
      <c r="B87" s="68" t="s">
        <v>594</v>
      </c>
      <c r="C87" s="68" t="s">
        <v>595</v>
      </c>
      <c r="D87" s="68" t="s">
        <v>615</v>
      </c>
      <c r="E87" s="68" t="s">
        <v>576</v>
      </c>
      <c r="F87" s="68" t="s">
        <v>580</v>
      </c>
      <c r="G87" s="67" t="s">
        <v>565</v>
      </c>
      <c r="H87" s="67" t="s">
        <v>566</v>
      </c>
      <c r="I87" s="70">
        <v>8.59</v>
      </c>
      <c r="J87" s="70">
        <v>8.59</v>
      </c>
      <c r="K87" s="70">
        <v>8.59</v>
      </c>
      <c r="L87" s="70" t="s">
        <v>556</v>
      </c>
      <c r="M87" s="70" t="s">
        <v>556</v>
      </c>
      <c r="N87" s="70" t="s">
        <v>556</v>
      </c>
      <c r="O87" s="70" t="s">
        <v>556</v>
      </c>
      <c r="P87" s="70" t="s">
        <v>556</v>
      </c>
      <c r="Q87" s="70" t="s">
        <v>556</v>
      </c>
      <c r="R87" s="70" t="s">
        <v>556</v>
      </c>
      <c r="S87" s="70" t="s">
        <v>556</v>
      </c>
      <c r="T87" s="70" t="s">
        <v>556</v>
      </c>
      <c r="U87" s="70" t="s">
        <v>556</v>
      </c>
      <c r="V87" s="70" t="s">
        <v>556</v>
      </c>
      <c r="W87" s="70" t="s">
        <v>556</v>
      </c>
      <c r="X87" s="70" t="s">
        <v>556</v>
      </c>
      <c r="Y87" s="70" t="s">
        <v>556</v>
      </c>
    </row>
    <row r="88" ht="16.35" customHeight="1" spans="1:25">
      <c r="A88" s="69" t="s">
        <v>674</v>
      </c>
      <c r="B88" s="68" t="s">
        <v>657</v>
      </c>
      <c r="C88" s="68" t="s">
        <v>658</v>
      </c>
      <c r="D88" s="68" t="s">
        <v>626</v>
      </c>
      <c r="E88" s="68" t="s">
        <v>576</v>
      </c>
      <c r="F88" s="68" t="s">
        <v>580</v>
      </c>
      <c r="G88" s="67" t="s">
        <v>565</v>
      </c>
      <c r="H88" s="67" t="s">
        <v>566</v>
      </c>
      <c r="I88" s="70">
        <v>15</v>
      </c>
      <c r="J88" s="70">
        <v>15</v>
      </c>
      <c r="K88" s="70">
        <v>15</v>
      </c>
      <c r="L88" s="70" t="s">
        <v>556</v>
      </c>
      <c r="M88" s="70" t="s">
        <v>556</v>
      </c>
      <c r="N88" s="70" t="s">
        <v>556</v>
      </c>
      <c r="O88" s="70" t="s">
        <v>556</v>
      </c>
      <c r="P88" s="70" t="s">
        <v>556</v>
      </c>
      <c r="Q88" s="70" t="s">
        <v>556</v>
      </c>
      <c r="R88" s="70" t="s">
        <v>556</v>
      </c>
      <c r="S88" s="70" t="s">
        <v>556</v>
      </c>
      <c r="T88" s="70" t="s">
        <v>556</v>
      </c>
      <c r="U88" s="70" t="s">
        <v>556</v>
      </c>
      <c r="V88" s="70" t="s">
        <v>556</v>
      </c>
      <c r="W88" s="70" t="s">
        <v>556</v>
      </c>
      <c r="X88" s="70" t="s">
        <v>556</v>
      </c>
      <c r="Y88" s="70" t="s">
        <v>556</v>
      </c>
    </row>
    <row r="89" ht="18.15" customHeight="1" spans="1:25">
      <c r="A89" s="69" t="s">
        <v>675</v>
      </c>
      <c r="B89" s="68"/>
      <c r="C89" s="68"/>
      <c r="D89" s="68"/>
      <c r="E89" s="65"/>
      <c r="F89" s="65"/>
      <c r="G89" s="65"/>
      <c r="H89" s="65"/>
      <c r="I89" s="70">
        <v>800</v>
      </c>
      <c r="J89" s="70">
        <v>800</v>
      </c>
      <c r="K89" s="70">
        <v>800</v>
      </c>
      <c r="L89" s="70" t="s">
        <v>556</v>
      </c>
      <c r="M89" s="70" t="s">
        <v>556</v>
      </c>
      <c r="N89" s="70" t="s">
        <v>556</v>
      </c>
      <c r="O89" s="70" t="s">
        <v>556</v>
      </c>
      <c r="P89" s="70" t="s">
        <v>556</v>
      </c>
      <c r="Q89" s="70" t="s">
        <v>556</v>
      </c>
      <c r="R89" s="70" t="s">
        <v>556</v>
      </c>
      <c r="S89" s="70" t="s">
        <v>556</v>
      </c>
      <c r="T89" s="70" t="s">
        <v>556</v>
      </c>
      <c r="U89" s="70" t="s">
        <v>556</v>
      </c>
      <c r="V89" s="70" t="s">
        <v>556</v>
      </c>
      <c r="W89" s="70" t="s">
        <v>556</v>
      </c>
      <c r="X89" s="70" t="s">
        <v>556</v>
      </c>
      <c r="Y89" s="70" t="s">
        <v>556</v>
      </c>
    </row>
    <row r="90" ht="16.35" customHeight="1" spans="1:25">
      <c r="A90" s="69" t="s">
        <v>676</v>
      </c>
      <c r="B90" s="68" t="s">
        <v>573</v>
      </c>
      <c r="C90" s="68" t="s">
        <v>574</v>
      </c>
      <c r="D90" s="68" t="s">
        <v>603</v>
      </c>
      <c r="E90" s="68" t="s">
        <v>576</v>
      </c>
      <c r="F90" s="68" t="s">
        <v>580</v>
      </c>
      <c r="G90" s="67" t="s">
        <v>565</v>
      </c>
      <c r="H90" s="67" t="s">
        <v>566</v>
      </c>
      <c r="I90" s="70">
        <v>800</v>
      </c>
      <c r="J90" s="70">
        <v>800</v>
      </c>
      <c r="K90" s="70">
        <v>800</v>
      </c>
      <c r="L90" s="70" t="s">
        <v>556</v>
      </c>
      <c r="M90" s="70" t="s">
        <v>556</v>
      </c>
      <c r="N90" s="70" t="s">
        <v>556</v>
      </c>
      <c r="O90" s="70" t="s">
        <v>556</v>
      </c>
      <c r="P90" s="70" t="s">
        <v>556</v>
      </c>
      <c r="Q90" s="70" t="s">
        <v>556</v>
      </c>
      <c r="R90" s="70" t="s">
        <v>556</v>
      </c>
      <c r="S90" s="70" t="s">
        <v>556</v>
      </c>
      <c r="T90" s="70" t="s">
        <v>556</v>
      </c>
      <c r="U90" s="70" t="s">
        <v>556</v>
      </c>
      <c r="V90" s="70" t="s">
        <v>556</v>
      </c>
      <c r="W90" s="70" t="s">
        <v>556</v>
      </c>
      <c r="X90" s="70" t="s">
        <v>556</v>
      </c>
      <c r="Y90" s="70" t="s">
        <v>556</v>
      </c>
    </row>
    <row r="91" ht="18.15" customHeight="1" spans="1:25">
      <c r="A91" s="69" t="s">
        <v>677</v>
      </c>
      <c r="B91" s="68"/>
      <c r="C91" s="68"/>
      <c r="D91" s="68"/>
      <c r="E91" s="65"/>
      <c r="F91" s="65"/>
      <c r="G91" s="65"/>
      <c r="H91" s="65"/>
      <c r="I91" s="70">
        <v>6</v>
      </c>
      <c r="J91" s="70">
        <v>6</v>
      </c>
      <c r="K91" s="70">
        <v>6</v>
      </c>
      <c r="L91" s="70" t="s">
        <v>556</v>
      </c>
      <c r="M91" s="70" t="s">
        <v>556</v>
      </c>
      <c r="N91" s="70" t="s">
        <v>556</v>
      </c>
      <c r="O91" s="70" t="s">
        <v>556</v>
      </c>
      <c r="P91" s="70" t="s">
        <v>556</v>
      </c>
      <c r="Q91" s="70" t="s">
        <v>556</v>
      </c>
      <c r="R91" s="70" t="s">
        <v>556</v>
      </c>
      <c r="S91" s="70" t="s">
        <v>556</v>
      </c>
      <c r="T91" s="70" t="s">
        <v>556</v>
      </c>
      <c r="U91" s="70" t="s">
        <v>556</v>
      </c>
      <c r="V91" s="70" t="s">
        <v>556</v>
      </c>
      <c r="W91" s="70" t="s">
        <v>556</v>
      </c>
      <c r="X91" s="70" t="s">
        <v>556</v>
      </c>
      <c r="Y91" s="70" t="s">
        <v>556</v>
      </c>
    </row>
    <row r="92" ht="16.35" customHeight="1" spans="1:25">
      <c r="A92" s="69" t="s">
        <v>678</v>
      </c>
      <c r="B92" s="68" t="s">
        <v>583</v>
      </c>
      <c r="C92" s="68" t="s">
        <v>584</v>
      </c>
      <c r="D92" s="68" t="s">
        <v>615</v>
      </c>
      <c r="E92" s="68" t="s">
        <v>576</v>
      </c>
      <c r="F92" s="68" t="s">
        <v>580</v>
      </c>
      <c r="G92" s="67" t="s">
        <v>565</v>
      </c>
      <c r="H92" s="67" t="s">
        <v>566</v>
      </c>
      <c r="I92" s="70">
        <v>6</v>
      </c>
      <c r="J92" s="70">
        <v>6</v>
      </c>
      <c r="K92" s="70">
        <v>6</v>
      </c>
      <c r="L92" s="70" t="s">
        <v>556</v>
      </c>
      <c r="M92" s="70" t="s">
        <v>556</v>
      </c>
      <c r="N92" s="70" t="s">
        <v>556</v>
      </c>
      <c r="O92" s="70" t="s">
        <v>556</v>
      </c>
      <c r="P92" s="70" t="s">
        <v>556</v>
      </c>
      <c r="Q92" s="70" t="s">
        <v>556</v>
      </c>
      <c r="R92" s="70" t="s">
        <v>556</v>
      </c>
      <c r="S92" s="70" t="s">
        <v>556</v>
      </c>
      <c r="T92" s="70" t="s">
        <v>556</v>
      </c>
      <c r="U92" s="70" t="s">
        <v>556</v>
      </c>
      <c r="V92" s="70" t="s">
        <v>556</v>
      </c>
      <c r="W92" s="70" t="s">
        <v>556</v>
      </c>
      <c r="X92" s="70" t="s">
        <v>556</v>
      </c>
      <c r="Y92" s="70" t="s">
        <v>556</v>
      </c>
    </row>
    <row r="93" ht="18.15" customHeight="1" spans="1:25">
      <c r="A93" s="69" t="s">
        <v>679</v>
      </c>
      <c r="B93" s="68"/>
      <c r="C93" s="68"/>
      <c r="D93" s="68"/>
      <c r="E93" s="65"/>
      <c r="F93" s="65"/>
      <c r="G93" s="65"/>
      <c r="H93" s="65"/>
      <c r="I93" s="70">
        <v>38.6</v>
      </c>
      <c r="J93" s="70">
        <v>38.6</v>
      </c>
      <c r="K93" s="70">
        <v>38.6</v>
      </c>
      <c r="L93" s="70" t="s">
        <v>556</v>
      </c>
      <c r="M93" s="70" t="s">
        <v>556</v>
      </c>
      <c r="N93" s="70" t="s">
        <v>556</v>
      </c>
      <c r="O93" s="70" t="s">
        <v>556</v>
      </c>
      <c r="P93" s="70" t="s">
        <v>556</v>
      </c>
      <c r="Q93" s="70" t="s">
        <v>556</v>
      </c>
      <c r="R93" s="70" t="s">
        <v>556</v>
      </c>
      <c r="S93" s="70" t="s">
        <v>556</v>
      </c>
      <c r="T93" s="70" t="s">
        <v>556</v>
      </c>
      <c r="U93" s="70" t="s">
        <v>556</v>
      </c>
      <c r="V93" s="70" t="s">
        <v>556</v>
      </c>
      <c r="W93" s="70" t="s">
        <v>556</v>
      </c>
      <c r="X93" s="70" t="s">
        <v>556</v>
      </c>
      <c r="Y93" s="70" t="s">
        <v>556</v>
      </c>
    </row>
    <row r="94" ht="16.35" customHeight="1" spans="1:25">
      <c r="A94" s="69" t="s">
        <v>680</v>
      </c>
      <c r="B94" s="68" t="s">
        <v>657</v>
      </c>
      <c r="C94" s="68" t="s">
        <v>658</v>
      </c>
      <c r="D94" s="68" t="s">
        <v>626</v>
      </c>
      <c r="E94" s="68" t="s">
        <v>586</v>
      </c>
      <c r="F94" s="68" t="s">
        <v>587</v>
      </c>
      <c r="G94" s="67" t="s">
        <v>565</v>
      </c>
      <c r="H94" s="67" t="s">
        <v>566</v>
      </c>
      <c r="I94" s="70">
        <v>0.74</v>
      </c>
      <c r="J94" s="70">
        <v>0.74</v>
      </c>
      <c r="K94" s="70">
        <v>0.74</v>
      </c>
      <c r="L94" s="70" t="s">
        <v>556</v>
      </c>
      <c r="M94" s="70" t="s">
        <v>556</v>
      </c>
      <c r="N94" s="70" t="s">
        <v>556</v>
      </c>
      <c r="O94" s="70" t="s">
        <v>556</v>
      </c>
      <c r="P94" s="70" t="s">
        <v>556</v>
      </c>
      <c r="Q94" s="70" t="s">
        <v>556</v>
      </c>
      <c r="R94" s="70" t="s">
        <v>556</v>
      </c>
      <c r="S94" s="70" t="s">
        <v>556</v>
      </c>
      <c r="T94" s="70" t="s">
        <v>556</v>
      </c>
      <c r="U94" s="70" t="s">
        <v>556</v>
      </c>
      <c r="V94" s="70" t="s">
        <v>556</v>
      </c>
      <c r="W94" s="70" t="s">
        <v>556</v>
      </c>
      <c r="X94" s="70" t="s">
        <v>556</v>
      </c>
      <c r="Y94" s="70" t="s">
        <v>556</v>
      </c>
    </row>
    <row r="95" ht="16.35" customHeight="1" spans="1:25">
      <c r="A95" s="69" t="s">
        <v>680</v>
      </c>
      <c r="B95" s="68" t="s">
        <v>657</v>
      </c>
      <c r="C95" s="68" t="s">
        <v>658</v>
      </c>
      <c r="D95" s="68" t="s">
        <v>626</v>
      </c>
      <c r="E95" s="68" t="s">
        <v>576</v>
      </c>
      <c r="F95" s="68" t="s">
        <v>580</v>
      </c>
      <c r="G95" s="67" t="s">
        <v>565</v>
      </c>
      <c r="H95" s="67" t="s">
        <v>566</v>
      </c>
      <c r="I95" s="70">
        <v>1</v>
      </c>
      <c r="J95" s="70">
        <v>1</v>
      </c>
      <c r="K95" s="70">
        <v>1</v>
      </c>
      <c r="L95" s="70" t="s">
        <v>556</v>
      </c>
      <c r="M95" s="70" t="s">
        <v>556</v>
      </c>
      <c r="N95" s="70" t="s">
        <v>556</v>
      </c>
      <c r="O95" s="70" t="s">
        <v>556</v>
      </c>
      <c r="P95" s="70" t="s">
        <v>556</v>
      </c>
      <c r="Q95" s="70" t="s">
        <v>556</v>
      </c>
      <c r="R95" s="70" t="s">
        <v>556</v>
      </c>
      <c r="S95" s="70" t="s">
        <v>556</v>
      </c>
      <c r="T95" s="70" t="s">
        <v>556</v>
      </c>
      <c r="U95" s="70" t="s">
        <v>556</v>
      </c>
      <c r="V95" s="70" t="s">
        <v>556</v>
      </c>
      <c r="W95" s="70" t="s">
        <v>556</v>
      </c>
      <c r="X95" s="70" t="s">
        <v>556</v>
      </c>
      <c r="Y95" s="70" t="s">
        <v>556</v>
      </c>
    </row>
    <row r="96" ht="16.35" customHeight="1" spans="1:25">
      <c r="A96" s="69" t="s">
        <v>680</v>
      </c>
      <c r="B96" s="68" t="s">
        <v>583</v>
      </c>
      <c r="C96" s="68" t="s">
        <v>584</v>
      </c>
      <c r="D96" s="68" t="s">
        <v>615</v>
      </c>
      <c r="E96" s="68" t="s">
        <v>586</v>
      </c>
      <c r="F96" s="68" t="s">
        <v>587</v>
      </c>
      <c r="G96" s="67" t="s">
        <v>565</v>
      </c>
      <c r="H96" s="67" t="s">
        <v>566</v>
      </c>
      <c r="I96" s="70">
        <v>3.56</v>
      </c>
      <c r="J96" s="70">
        <v>3.56</v>
      </c>
      <c r="K96" s="70">
        <v>3.56</v>
      </c>
      <c r="L96" s="70" t="s">
        <v>556</v>
      </c>
      <c r="M96" s="70" t="s">
        <v>556</v>
      </c>
      <c r="N96" s="70" t="s">
        <v>556</v>
      </c>
      <c r="O96" s="70" t="s">
        <v>556</v>
      </c>
      <c r="P96" s="70" t="s">
        <v>556</v>
      </c>
      <c r="Q96" s="70" t="s">
        <v>556</v>
      </c>
      <c r="R96" s="70" t="s">
        <v>556</v>
      </c>
      <c r="S96" s="70" t="s">
        <v>556</v>
      </c>
      <c r="T96" s="70" t="s">
        <v>556</v>
      </c>
      <c r="U96" s="70" t="s">
        <v>556</v>
      </c>
      <c r="V96" s="70" t="s">
        <v>556</v>
      </c>
      <c r="W96" s="70" t="s">
        <v>556</v>
      </c>
      <c r="X96" s="70" t="s">
        <v>556</v>
      </c>
      <c r="Y96" s="70" t="s">
        <v>556</v>
      </c>
    </row>
    <row r="97" ht="16.35" customHeight="1" spans="1:25">
      <c r="A97" s="69" t="s">
        <v>680</v>
      </c>
      <c r="B97" s="68" t="s">
        <v>583</v>
      </c>
      <c r="C97" s="68" t="s">
        <v>584</v>
      </c>
      <c r="D97" s="68" t="s">
        <v>615</v>
      </c>
      <c r="E97" s="68" t="s">
        <v>576</v>
      </c>
      <c r="F97" s="68" t="s">
        <v>580</v>
      </c>
      <c r="G97" s="67" t="s">
        <v>565</v>
      </c>
      <c r="H97" s="67" t="s">
        <v>566</v>
      </c>
      <c r="I97" s="70">
        <v>33.3</v>
      </c>
      <c r="J97" s="70">
        <v>33.3</v>
      </c>
      <c r="K97" s="70">
        <v>33.3</v>
      </c>
      <c r="L97" s="70" t="s">
        <v>556</v>
      </c>
      <c r="M97" s="70" t="s">
        <v>556</v>
      </c>
      <c r="N97" s="70" t="s">
        <v>556</v>
      </c>
      <c r="O97" s="70" t="s">
        <v>556</v>
      </c>
      <c r="P97" s="70" t="s">
        <v>556</v>
      </c>
      <c r="Q97" s="70" t="s">
        <v>556</v>
      </c>
      <c r="R97" s="70" t="s">
        <v>556</v>
      </c>
      <c r="S97" s="70" t="s">
        <v>556</v>
      </c>
      <c r="T97" s="70" t="s">
        <v>556</v>
      </c>
      <c r="U97" s="70" t="s">
        <v>556</v>
      </c>
      <c r="V97" s="70" t="s">
        <v>556</v>
      </c>
      <c r="W97" s="70" t="s">
        <v>556</v>
      </c>
      <c r="X97" s="70" t="s">
        <v>556</v>
      </c>
      <c r="Y97" s="70" t="s">
        <v>556</v>
      </c>
    </row>
    <row r="98" ht="18.15" customHeight="1" spans="1:25">
      <c r="A98" s="69" t="s">
        <v>681</v>
      </c>
      <c r="B98" s="68"/>
      <c r="C98" s="68"/>
      <c r="D98" s="68"/>
      <c r="E98" s="65"/>
      <c r="F98" s="65"/>
      <c r="G98" s="65"/>
      <c r="H98" s="65"/>
      <c r="I98" s="70">
        <v>3.52</v>
      </c>
      <c r="J98" s="70">
        <v>3.52</v>
      </c>
      <c r="K98" s="70">
        <v>3.52</v>
      </c>
      <c r="L98" s="70" t="s">
        <v>556</v>
      </c>
      <c r="M98" s="70" t="s">
        <v>556</v>
      </c>
      <c r="N98" s="70" t="s">
        <v>556</v>
      </c>
      <c r="O98" s="70" t="s">
        <v>556</v>
      </c>
      <c r="P98" s="70" t="s">
        <v>556</v>
      </c>
      <c r="Q98" s="70" t="s">
        <v>556</v>
      </c>
      <c r="R98" s="70" t="s">
        <v>556</v>
      </c>
      <c r="S98" s="70" t="s">
        <v>556</v>
      </c>
      <c r="T98" s="70" t="s">
        <v>556</v>
      </c>
      <c r="U98" s="70" t="s">
        <v>556</v>
      </c>
      <c r="V98" s="70" t="s">
        <v>556</v>
      </c>
      <c r="W98" s="70" t="s">
        <v>556</v>
      </c>
      <c r="X98" s="70" t="s">
        <v>556</v>
      </c>
      <c r="Y98" s="70" t="s">
        <v>556</v>
      </c>
    </row>
    <row r="99" ht="16.35" customHeight="1" spans="1:25">
      <c r="A99" s="69" t="s">
        <v>682</v>
      </c>
      <c r="B99" s="68" t="s">
        <v>594</v>
      </c>
      <c r="C99" s="68" t="s">
        <v>595</v>
      </c>
      <c r="D99" s="68" t="s">
        <v>585</v>
      </c>
      <c r="E99" s="68" t="s">
        <v>576</v>
      </c>
      <c r="F99" s="68" t="s">
        <v>580</v>
      </c>
      <c r="G99" s="67" t="s">
        <v>565</v>
      </c>
      <c r="H99" s="67" t="s">
        <v>566</v>
      </c>
      <c r="I99" s="70">
        <v>3.52</v>
      </c>
      <c r="J99" s="70">
        <v>3.52</v>
      </c>
      <c r="K99" s="70">
        <v>3.52</v>
      </c>
      <c r="L99" s="70" t="s">
        <v>556</v>
      </c>
      <c r="M99" s="70" t="s">
        <v>556</v>
      </c>
      <c r="N99" s="70" t="s">
        <v>556</v>
      </c>
      <c r="O99" s="70" t="s">
        <v>556</v>
      </c>
      <c r="P99" s="70" t="s">
        <v>556</v>
      </c>
      <c r="Q99" s="70" t="s">
        <v>556</v>
      </c>
      <c r="R99" s="70" t="s">
        <v>556</v>
      </c>
      <c r="S99" s="70" t="s">
        <v>556</v>
      </c>
      <c r="T99" s="70" t="s">
        <v>556</v>
      </c>
      <c r="U99" s="70" t="s">
        <v>556</v>
      </c>
      <c r="V99" s="70" t="s">
        <v>556</v>
      </c>
      <c r="W99" s="70" t="s">
        <v>556</v>
      </c>
      <c r="X99" s="70" t="s">
        <v>556</v>
      </c>
      <c r="Y99" s="70" t="s">
        <v>556</v>
      </c>
    </row>
    <row r="100" ht="18.15" customHeight="1" spans="1:25">
      <c r="A100" s="69" t="s">
        <v>683</v>
      </c>
      <c r="B100" s="68"/>
      <c r="C100" s="68"/>
      <c r="D100" s="68"/>
      <c r="E100" s="65"/>
      <c r="F100" s="65"/>
      <c r="G100" s="65"/>
      <c r="H100" s="65"/>
      <c r="I100" s="70">
        <v>6.5</v>
      </c>
      <c r="J100" s="70">
        <v>6.5</v>
      </c>
      <c r="K100" s="70">
        <v>6.5</v>
      </c>
      <c r="L100" s="70" t="s">
        <v>556</v>
      </c>
      <c r="M100" s="70" t="s">
        <v>556</v>
      </c>
      <c r="N100" s="70" t="s">
        <v>556</v>
      </c>
      <c r="O100" s="70" t="s">
        <v>556</v>
      </c>
      <c r="P100" s="70" t="s">
        <v>556</v>
      </c>
      <c r="Q100" s="70" t="s">
        <v>556</v>
      </c>
      <c r="R100" s="70" t="s">
        <v>556</v>
      </c>
      <c r="S100" s="70" t="s">
        <v>556</v>
      </c>
      <c r="T100" s="70" t="s">
        <v>556</v>
      </c>
      <c r="U100" s="70" t="s">
        <v>556</v>
      </c>
      <c r="V100" s="70" t="s">
        <v>556</v>
      </c>
      <c r="W100" s="70" t="s">
        <v>556</v>
      </c>
      <c r="X100" s="70" t="s">
        <v>556</v>
      </c>
      <c r="Y100" s="70" t="s">
        <v>556</v>
      </c>
    </row>
    <row r="101" ht="16.35" customHeight="1" spans="1:25">
      <c r="A101" s="69" t="s">
        <v>684</v>
      </c>
      <c r="B101" s="68" t="s">
        <v>583</v>
      </c>
      <c r="C101" s="68" t="s">
        <v>584</v>
      </c>
      <c r="D101" s="68" t="s">
        <v>615</v>
      </c>
      <c r="E101" s="68" t="s">
        <v>576</v>
      </c>
      <c r="F101" s="68" t="s">
        <v>580</v>
      </c>
      <c r="G101" s="67" t="s">
        <v>565</v>
      </c>
      <c r="H101" s="67" t="s">
        <v>566</v>
      </c>
      <c r="I101" s="70">
        <v>6.5</v>
      </c>
      <c r="J101" s="70">
        <v>6.5</v>
      </c>
      <c r="K101" s="70">
        <v>6.5</v>
      </c>
      <c r="L101" s="70" t="s">
        <v>556</v>
      </c>
      <c r="M101" s="70" t="s">
        <v>556</v>
      </c>
      <c r="N101" s="70" t="s">
        <v>556</v>
      </c>
      <c r="O101" s="70" t="s">
        <v>556</v>
      </c>
      <c r="P101" s="70" t="s">
        <v>556</v>
      </c>
      <c r="Q101" s="70" t="s">
        <v>556</v>
      </c>
      <c r="R101" s="70" t="s">
        <v>556</v>
      </c>
      <c r="S101" s="70" t="s">
        <v>556</v>
      </c>
      <c r="T101" s="70" t="s">
        <v>556</v>
      </c>
      <c r="U101" s="70" t="s">
        <v>556</v>
      </c>
      <c r="V101" s="70" t="s">
        <v>556</v>
      </c>
      <c r="W101" s="70" t="s">
        <v>556</v>
      </c>
      <c r="X101" s="70" t="s">
        <v>556</v>
      </c>
      <c r="Y101" s="70" t="s">
        <v>556</v>
      </c>
    </row>
    <row r="102" ht="18.15" customHeight="1" spans="1:25">
      <c r="A102" s="69" t="s">
        <v>685</v>
      </c>
      <c r="B102" s="68"/>
      <c r="C102" s="68"/>
      <c r="D102" s="68"/>
      <c r="E102" s="65"/>
      <c r="F102" s="65"/>
      <c r="G102" s="65"/>
      <c r="H102" s="65"/>
      <c r="I102" s="70">
        <v>7.76</v>
      </c>
      <c r="J102" s="70">
        <v>7.76</v>
      </c>
      <c r="K102" s="70">
        <v>7.76</v>
      </c>
      <c r="L102" s="70" t="s">
        <v>556</v>
      </c>
      <c r="M102" s="70" t="s">
        <v>556</v>
      </c>
      <c r="N102" s="70" t="s">
        <v>556</v>
      </c>
      <c r="O102" s="70" t="s">
        <v>556</v>
      </c>
      <c r="P102" s="70" t="s">
        <v>556</v>
      </c>
      <c r="Q102" s="70" t="s">
        <v>556</v>
      </c>
      <c r="R102" s="70" t="s">
        <v>556</v>
      </c>
      <c r="S102" s="70" t="s">
        <v>556</v>
      </c>
      <c r="T102" s="70" t="s">
        <v>556</v>
      </c>
      <c r="U102" s="70" t="s">
        <v>556</v>
      </c>
      <c r="V102" s="70" t="s">
        <v>556</v>
      </c>
      <c r="W102" s="70" t="s">
        <v>556</v>
      </c>
      <c r="X102" s="70" t="s">
        <v>556</v>
      </c>
      <c r="Y102" s="70" t="s">
        <v>556</v>
      </c>
    </row>
    <row r="103" ht="16.35" customHeight="1" spans="1:25">
      <c r="A103" s="69" t="s">
        <v>686</v>
      </c>
      <c r="B103" s="68" t="s">
        <v>583</v>
      </c>
      <c r="C103" s="68" t="s">
        <v>584</v>
      </c>
      <c r="D103" s="68" t="s">
        <v>615</v>
      </c>
      <c r="E103" s="68" t="s">
        <v>586</v>
      </c>
      <c r="F103" s="68" t="s">
        <v>587</v>
      </c>
      <c r="G103" s="67" t="s">
        <v>565</v>
      </c>
      <c r="H103" s="67" t="s">
        <v>566</v>
      </c>
      <c r="I103" s="70">
        <v>6</v>
      </c>
      <c r="J103" s="70">
        <v>6</v>
      </c>
      <c r="K103" s="70">
        <v>6</v>
      </c>
      <c r="L103" s="70" t="s">
        <v>556</v>
      </c>
      <c r="M103" s="70" t="s">
        <v>556</v>
      </c>
      <c r="N103" s="70" t="s">
        <v>556</v>
      </c>
      <c r="O103" s="70" t="s">
        <v>556</v>
      </c>
      <c r="P103" s="70" t="s">
        <v>556</v>
      </c>
      <c r="Q103" s="70" t="s">
        <v>556</v>
      </c>
      <c r="R103" s="70" t="s">
        <v>556</v>
      </c>
      <c r="S103" s="70" t="s">
        <v>556</v>
      </c>
      <c r="T103" s="70" t="s">
        <v>556</v>
      </c>
      <c r="U103" s="70" t="s">
        <v>556</v>
      </c>
      <c r="V103" s="70" t="s">
        <v>556</v>
      </c>
      <c r="W103" s="70" t="s">
        <v>556</v>
      </c>
      <c r="X103" s="70" t="s">
        <v>556</v>
      </c>
      <c r="Y103" s="70" t="s">
        <v>556</v>
      </c>
    </row>
    <row r="104" ht="16.35" customHeight="1" spans="1:25">
      <c r="A104" s="69" t="s">
        <v>686</v>
      </c>
      <c r="B104" s="68" t="s">
        <v>583</v>
      </c>
      <c r="C104" s="68" t="s">
        <v>584</v>
      </c>
      <c r="D104" s="68" t="s">
        <v>615</v>
      </c>
      <c r="E104" s="68" t="s">
        <v>576</v>
      </c>
      <c r="F104" s="68" t="s">
        <v>580</v>
      </c>
      <c r="G104" s="67" t="s">
        <v>565</v>
      </c>
      <c r="H104" s="67" t="s">
        <v>566</v>
      </c>
      <c r="I104" s="70">
        <v>1.76</v>
      </c>
      <c r="J104" s="70">
        <v>1.76</v>
      </c>
      <c r="K104" s="70">
        <v>1.76</v>
      </c>
      <c r="L104" s="70" t="s">
        <v>556</v>
      </c>
      <c r="M104" s="70" t="s">
        <v>556</v>
      </c>
      <c r="N104" s="70" t="s">
        <v>556</v>
      </c>
      <c r="O104" s="70" t="s">
        <v>556</v>
      </c>
      <c r="P104" s="70" t="s">
        <v>556</v>
      </c>
      <c r="Q104" s="70" t="s">
        <v>556</v>
      </c>
      <c r="R104" s="70" t="s">
        <v>556</v>
      </c>
      <c r="S104" s="70" t="s">
        <v>556</v>
      </c>
      <c r="T104" s="70" t="s">
        <v>556</v>
      </c>
      <c r="U104" s="70" t="s">
        <v>556</v>
      </c>
      <c r="V104" s="70" t="s">
        <v>556</v>
      </c>
      <c r="W104" s="70" t="s">
        <v>556</v>
      </c>
      <c r="X104" s="70" t="s">
        <v>556</v>
      </c>
      <c r="Y104" s="70" t="s">
        <v>556</v>
      </c>
    </row>
    <row r="105" ht="18.15" customHeight="1" spans="1:25">
      <c r="A105" s="69" t="s">
        <v>687</v>
      </c>
      <c r="B105" s="68"/>
      <c r="C105" s="68"/>
      <c r="D105" s="68"/>
      <c r="E105" s="65"/>
      <c r="F105" s="65"/>
      <c r="G105" s="65"/>
      <c r="H105" s="65"/>
      <c r="I105" s="70">
        <v>0.8</v>
      </c>
      <c r="J105" s="70">
        <v>0.8</v>
      </c>
      <c r="K105" s="70">
        <v>0.8</v>
      </c>
      <c r="L105" s="70" t="s">
        <v>556</v>
      </c>
      <c r="M105" s="70" t="s">
        <v>556</v>
      </c>
      <c r="N105" s="70" t="s">
        <v>556</v>
      </c>
      <c r="O105" s="70" t="s">
        <v>556</v>
      </c>
      <c r="P105" s="70" t="s">
        <v>556</v>
      </c>
      <c r="Q105" s="70" t="s">
        <v>556</v>
      </c>
      <c r="R105" s="70" t="s">
        <v>556</v>
      </c>
      <c r="S105" s="70" t="s">
        <v>556</v>
      </c>
      <c r="T105" s="70" t="s">
        <v>556</v>
      </c>
      <c r="U105" s="70" t="s">
        <v>556</v>
      </c>
      <c r="V105" s="70" t="s">
        <v>556</v>
      </c>
      <c r="W105" s="70" t="s">
        <v>556</v>
      </c>
      <c r="X105" s="70" t="s">
        <v>556</v>
      </c>
      <c r="Y105" s="70" t="s">
        <v>556</v>
      </c>
    </row>
    <row r="106" ht="16.35" customHeight="1" spans="1:25">
      <c r="A106" s="69" t="s">
        <v>688</v>
      </c>
      <c r="B106" s="68" t="s">
        <v>633</v>
      </c>
      <c r="C106" s="68" t="s">
        <v>634</v>
      </c>
      <c r="D106" s="68" t="s">
        <v>615</v>
      </c>
      <c r="E106" s="68" t="s">
        <v>586</v>
      </c>
      <c r="F106" s="68" t="s">
        <v>564</v>
      </c>
      <c r="G106" s="67" t="s">
        <v>565</v>
      </c>
      <c r="H106" s="67" t="s">
        <v>566</v>
      </c>
      <c r="I106" s="70">
        <v>0.8</v>
      </c>
      <c r="J106" s="70">
        <v>0.8</v>
      </c>
      <c r="K106" s="70">
        <v>0.8</v>
      </c>
      <c r="L106" s="70" t="s">
        <v>556</v>
      </c>
      <c r="M106" s="70" t="s">
        <v>556</v>
      </c>
      <c r="N106" s="70" t="s">
        <v>556</v>
      </c>
      <c r="O106" s="70" t="s">
        <v>556</v>
      </c>
      <c r="P106" s="70" t="s">
        <v>556</v>
      </c>
      <c r="Q106" s="70" t="s">
        <v>556</v>
      </c>
      <c r="R106" s="70" t="s">
        <v>556</v>
      </c>
      <c r="S106" s="70" t="s">
        <v>556</v>
      </c>
      <c r="T106" s="70" t="s">
        <v>556</v>
      </c>
      <c r="U106" s="70" t="s">
        <v>556</v>
      </c>
      <c r="V106" s="70" t="s">
        <v>556</v>
      </c>
      <c r="W106" s="70" t="s">
        <v>556</v>
      </c>
      <c r="X106" s="70" t="s">
        <v>556</v>
      </c>
      <c r="Y106" s="70" t="s">
        <v>556</v>
      </c>
    </row>
    <row r="107" ht="18.15" customHeight="1" spans="1:25">
      <c r="A107" s="69" t="s">
        <v>689</v>
      </c>
      <c r="B107" s="68"/>
      <c r="C107" s="68"/>
      <c r="D107" s="68"/>
      <c r="E107" s="65"/>
      <c r="F107" s="65"/>
      <c r="G107" s="65"/>
      <c r="H107" s="65"/>
      <c r="I107" s="70">
        <v>5.2</v>
      </c>
      <c r="J107" s="70" t="s">
        <v>556</v>
      </c>
      <c r="K107" s="70" t="s">
        <v>556</v>
      </c>
      <c r="L107" s="70" t="s">
        <v>556</v>
      </c>
      <c r="M107" s="70" t="s">
        <v>556</v>
      </c>
      <c r="N107" s="70" t="s">
        <v>556</v>
      </c>
      <c r="O107" s="70" t="s">
        <v>556</v>
      </c>
      <c r="P107" s="70" t="s">
        <v>556</v>
      </c>
      <c r="Q107" s="70" t="s">
        <v>556</v>
      </c>
      <c r="R107" s="70" t="s">
        <v>556</v>
      </c>
      <c r="S107" s="70">
        <v>5.2</v>
      </c>
      <c r="T107" s="70" t="s">
        <v>556</v>
      </c>
      <c r="U107" s="70" t="s">
        <v>556</v>
      </c>
      <c r="V107" s="70" t="s">
        <v>556</v>
      </c>
      <c r="W107" s="70" t="s">
        <v>556</v>
      </c>
      <c r="X107" s="70" t="s">
        <v>556</v>
      </c>
      <c r="Y107" s="70" t="s">
        <v>556</v>
      </c>
    </row>
    <row r="108" ht="16.35" customHeight="1" spans="1:25">
      <c r="A108" s="69" t="s">
        <v>690</v>
      </c>
      <c r="B108" s="68" t="s">
        <v>624</v>
      </c>
      <c r="C108" s="68" t="s">
        <v>625</v>
      </c>
      <c r="D108" s="68" t="s">
        <v>626</v>
      </c>
      <c r="E108" s="68" t="s">
        <v>586</v>
      </c>
      <c r="F108" s="68" t="s">
        <v>587</v>
      </c>
      <c r="G108" s="67" t="s">
        <v>565</v>
      </c>
      <c r="H108" s="67" t="s">
        <v>566</v>
      </c>
      <c r="I108" s="70">
        <v>0.3</v>
      </c>
      <c r="J108" s="70" t="s">
        <v>556</v>
      </c>
      <c r="K108" s="70" t="s">
        <v>556</v>
      </c>
      <c r="L108" s="70" t="s">
        <v>556</v>
      </c>
      <c r="M108" s="70" t="s">
        <v>556</v>
      </c>
      <c r="N108" s="70" t="s">
        <v>556</v>
      </c>
      <c r="O108" s="70" t="s">
        <v>556</v>
      </c>
      <c r="P108" s="70" t="s">
        <v>556</v>
      </c>
      <c r="Q108" s="70" t="s">
        <v>556</v>
      </c>
      <c r="R108" s="70" t="s">
        <v>556</v>
      </c>
      <c r="S108" s="70">
        <v>0.3</v>
      </c>
      <c r="T108" s="70" t="s">
        <v>556</v>
      </c>
      <c r="U108" s="70" t="s">
        <v>556</v>
      </c>
      <c r="V108" s="70" t="s">
        <v>556</v>
      </c>
      <c r="W108" s="70" t="s">
        <v>556</v>
      </c>
      <c r="X108" s="70" t="s">
        <v>556</v>
      </c>
      <c r="Y108" s="70" t="s">
        <v>556</v>
      </c>
    </row>
    <row r="109" ht="16.35" customHeight="1" spans="1:25">
      <c r="A109" s="69" t="s">
        <v>690</v>
      </c>
      <c r="B109" s="68" t="s">
        <v>624</v>
      </c>
      <c r="C109" s="68" t="s">
        <v>625</v>
      </c>
      <c r="D109" s="68" t="s">
        <v>626</v>
      </c>
      <c r="E109" s="68" t="s">
        <v>576</v>
      </c>
      <c r="F109" s="68" t="s">
        <v>580</v>
      </c>
      <c r="G109" s="67" t="s">
        <v>565</v>
      </c>
      <c r="H109" s="67" t="s">
        <v>566</v>
      </c>
      <c r="I109" s="70">
        <v>4.9</v>
      </c>
      <c r="J109" s="70" t="s">
        <v>556</v>
      </c>
      <c r="K109" s="70" t="s">
        <v>556</v>
      </c>
      <c r="L109" s="70" t="s">
        <v>556</v>
      </c>
      <c r="M109" s="70" t="s">
        <v>556</v>
      </c>
      <c r="N109" s="70" t="s">
        <v>556</v>
      </c>
      <c r="O109" s="70" t="s">
        <v>556</v>
      </c>
      <c r="P109" s="70" t="s">
        <v>556</v>
      </c>
      <c r="Q109" s="70" t="s">
        <v>556</v>
      </c>
      <c r="R109" s="70" t="s">
        <v>556</v>
      </c>
      <c r="S109" s="70">
        <v>4.9</v>
      </c>
      <c r="T109" s="70" t="s">
        <v>556</v>
      </c>
      <c r="U109" s="70" t="s">
        <v>556</v>
      </c>
      <c r="V109" s="70" t="s">
        <v>556</v>
      </c>
      <c r="W109" s="70" t="s">
        <v>556</v>
      </c>
      <c r="X109" s="70" t="s">
        <v>556</v>
      </c>
      <c r="Y109" s="70" t="s">
        <v>556</v>
      </c>
    </row>
    <row r="110" ht="18.15" customHeight="1" spans="1:25">
      <c r="A110" s="69" t="s">
        <v>691</v>
      </c>
      <c r="B110" s="68"/>
      <c r="C110" s="68"/>
      <c r="D110" s="68"/>
      <c r="E110" s="65"/>
      <c r="F110" s="65"/>
      <c r="G110" s="65"/>
      <c r="H110" s="65"/>
      <c r="I110" s="70">
        <v>2.9</v>
      </c>
      <c r="J110" s="70" t="s">
        <v>556</v>
      </c>
      <c r="K110" s="70" t="s">
        <v>556</v>
      </c>
      <c r="L110" s="70" t="s">
        <v>556</v>
      </c>
      <c r="M110" s="70" t="s">
        <v>556</v>
      </c>
      <c r="N110" s="70" t="s">
        <v>556</v>
      </c>
      <c r="O110" s="70" t="s">
        <v>556</v>
      </c>
      <c r="P110" s="70" t="s">
        <v>556</v>
      </c>
      <c r="Q110" s="70" t="s">
        <v>556</v>
      </c>
      <c r="R110" s="70" t="s">
        <v>556</v>
      </c>
      <c r="S110" s="70">
        <v>2.9</v>
      </c>
      <c r="T110" s="70" t="s">
        <v>556</v>
      </c>
      <c r="U110" s="70" t="s">
        <v>556</v>
      </c>
      <c r="V110" s="70" t="s">
        <v>556</v>
      </c>
      <c r="W110" s="70" t="s">
        <v>556</v>
      </c>
      <c r="X110" s="70" t="s">
        <v>556</v>
      </c>
      <c r="Y110" s="70" t="s">
        <v>556</v>
      </c>
    </row>
    <row r="111" ht="16.35" customHeight="1" spans="1:25">
      <c r="A111" s="69" t="s">
        <v>692</v>
      </c>
      <c r="B111" s="68" t="s">
        <v>624</v>
      </c>
      <c r="C111" s="68" t="s">
        <v>625</v>
      </c>
      <c r="D111" s="68" t="s">
        <v>626</v>
      </c>
      <c r="E111" s="68" t="s">
        <v>586</v>
      </c>
      <c r="F111" s="68" t="s">
        <v>587</v>
      </c>
      <c r="G111" s="67" t="s">
        <v>565</v>
      </c>
      <c r="H111" s="67" t="s">
        <v>566</v>
      </c>
      <c r="I111" s="70">
        <v>0.3</v>
      </c>
      <c r="J111" s="70" t="s">
        <v>556</v>
      </c>
      <c r="K111" s="70" t="s">
        <v>556</v>
      </c>
      <c r="L111" s="70" t="s">
        <v>556</v>
      </c>
      <c r="M111" s="70" t="s">
        <v>556</v>
      </c>
      <c r="N111" s="70" t="s">
        <v>556</v>
      </c>
      <c r="O111" s="70" t="s">
        <v>556</v>
      </c>
      <c r="P111" s="70" t="s">
        <v>556</v>
      </c>
      <c r="Q111" s="70" t="s">
        <v>556</v>
      </c>
      <c r="R111" s="70" t="s">
        <v>556</v>
      </c>
      <c r="S111" s="70">
        <v>0.3</v>
      </c>
      <c r="T111" s="70" t="s">
        <v>556</v>
      </c>
      <c r="U111" s="70" t="s">
        <v>556</v>
      </c>
      <c r="V111" s="70" t="s">
        <v>556</v>
      </c>
      <c r="W111" s="70" t="s">
        <v>556</v>
      </c>
      <c r="X111" s="70" t="s">
        <v>556</v>
      </c>
      <c r="Y111" s="70" t="s">
        <v>556</v>
      </c>
    </row>
    <row r="112" ht="16.35" customHeight="1" spans="1:25">
      <c r="A112" s="69" t="s">
        <v>692</v>
      </c>
      <c r="B112" s="68" t="s">
        <v>624</v>
      </c>
      <c r="C112" s="68" t="s">
        <v>625</v>
      </c>
      <c r="D112" s="68" t="s">
        <v>626</v>
      </c>
      <c r="E112" s="68" t="s">
        <v>576</v>
      </c>
      <c r="F112" s="68" t="s">
        <v>580</v>
      </c>
      <c r="G112" s="67" t="s">
        <v>565</v>
      </c>
      <c r="H112" s="67" t="s">
        <v>566</v>
      </c>
      <c r="I112" s="70">
        <v>2.6</v>
      </c>
      <c r="J112" s="70" t="s">
        <v>556</v>
      </c>
      <c r="K112" s="70" t="s">
        <v>556</v>
      </c>
      <c r="L112" s="70" t="s">
        <v>556</v>
      </c>
      <c r="M112" s="70" t="s">
        <v>556</v>
      </c>
      <c r="N112" s="70" t="s">
        <v>556</v>
      </c>
      <c r="O112" s="70" t="s">
        <v>556</v>
      </c>
      <c r="P112" s="70" t="s">
        <v>556</v>
      </c>
      <c r="Q112" s="70" t="s">
        <v>556</v>
      </c>
      <c r="R112" s="70" t="s">
        <v>556</v>
      </c>
      <c r="S112" s="70">
        <v>2.6</v>
      </c>
      <c r="T112" s="70" t="s">
        <v>556</v>
      </c>
      <c r="U112" s="70" t="s">
        <v>556</v>
      </c>
      <c r="V112" s="70" t="s">
        <v>556</v>
      </c>
      <c r="W112" s="70" t="s">
        <v>556</v>
      </c>
      <c r="X112" s="70" t="s">
        <v>556</v>
      </c>
      <c r="Y112" s="70" t="s">
        <v>556</v>
      </c>
    </row>
    <row r="113" ht="18.15" customHeight="1" spans="1:25">
      <c r="A113" s="69" t="s">
        <v>693</v>
      </c>
      <c r="B113" s="68"/>
      <c r="C113" s="68"/>
      <c r="D113" s="68"/>
      <c r="E113" s="65"/>
      <c r="F113" s="65"/>
      <c r="G113" s="65"/>
      <c r="H113" s="65"/>
      <c r="I113" s="70">
        <v>51.41</v>
      </c>
      <c r="J113" s="70">
        <v>51.41</v>
      </c>
      <c r="K113" s="70">
        <v>51.41</v>
      </c>
      <c r="L113" s="70" t="s">
        <v>556</v>
      </c>
      <c r="M113" s="70" t="s">
        <v>556</v>
      </c>
      <c r="N113" s="70" t="s">
        <v>556</v>
      </c>
      <c r="O113" s="70" t="s">
        <v>556</v>
      </c>
      <c r="P113" s="70" t="s">
        <v>556</v>
      </c>
      <c r="Q113" s="70" t="s">
        <v>556</v>
      </c>
      <c r="R113" s="70" t="s">
        <v>556</v>
      </c>
      <c r="S113" s="70" t="s">
        <v>556</v>
      </c>
      <c r="T113" s="70" t="s">
        <v>556</v>
      </c>
      <c r="U113" s="70" t="s">
        <v>556</v>
      </c>
      <c r="V113" s="70" t="s">
        <v>556</v>
      </c>
      <c r="W113" s="70" t="s">
        <v>556</v>
      </c>
      <c r="X113" s="70" t="s">
        <v>556</v>
      </c>
      <c r="Y113" s="70" t="s">
        <v>556</v>
      </c>
    </row>
    <row r="114" ht="16.35" customHeight="1" spans="1:25">
      <c r="A114" s="69" t="s">
        <v>694</v>
      </c>
      <c r="B114" s="68" t="s">
        <v>594</v>
      </c>
      <c r="C114" s="68" t="s">
        <v>595</v>
      </c>
      <c r="D114" s="68" t="s">
        <v>606</v>
      </c>
      <c r="E114" s="68" t="s">
        <v>576</v>
      </c>
      <c r="F114" s="68" t="s">
        <v>580</v>
      </c>
      <c r="G114" s="67" t="s">
        <v>565</v>
      </c>
      <c r="H114" s="67" t="s">
        <v>566</v>
      </c>
      <c r="I114" s="70">
        <v>51.41</v>
      </c>
      <c r="J114" s="70">
        <v>51.41</v>
      </c>
      <c r="K114" s="70">
        <v>51.41</v>
      </c>
      <c r="L114" s="70" t="s">
        <v>556</v>
      </c>
      <c r="M114" s="70" t="s">
        <v>556</v>
      </c>
      <c r="N114" s="70" t="s">
        <v>556</v>
      </c>
      <c r="O114" s="70" t="s">
        <v>556</v>
      </c>
      <c r="P114" s="70" t="s">
        <v>556</v>
      </c>
      <c r="Q114" s="70" t="s">
        <v>556</v>
      </c>
      <c r="R114" s="70" t="s">
        <v>556</v>
      </c>
      <c r="S114" s="70" t="s">
        <v>556</v>
      </c>
      <c r="T114" s="70" t="s">
        <v>556</v>
      </c>
      <c r="U114" s="70" t="s">
        <v>556</v>
      </c>
      <c r="V114" s="70" t="s">
        <v>556</v>
      </c>
      <c r="W114" s="70" t="s">
        <v>556</v>
      </c>
      <c r="X114" s="70" t="s">
        <v>556</v>
      </c>
      <c r="Y114" s="70" t="s">
        <v>556</v>
      </c>
    </row>
    <row r="115" ht="18.15" customHeight="1" spans="1:25">
      <c r="A115" s="69" t="s">
        <v>695</v>
      </c>
      <c r="B115" s="68"/>
      <c r="C115" s="68"/>
      <c r="D115" s="68"/>
      <c r="E115" s="65"/>
      <c r="F115" s="65"/>
      <c r="G115" s="65"/>
      <c r="H115" s="65"/>
      <c r="I115" s="70">
        <v>0.89</v>
      </c>
      <c r="J115" s="70">
        <v>0.89</v>
      </c>
      <c r="K115" s="70">
        <v>0.89</v>
      </c>
      <c r="L115" s="70" t="s">
        <v>556</v>
      </c>
      <c r="M115" s="70" t="s">
        <v>556</v>
      </c>
      <c r="N115" s="70" t="s">
        <v>556</v>
      </c>
      <c r="O115" s="70" t="s">
        <v>556</v>
      </c>
      <c r="P115" s="70" t="s">
        <v>556</v>
      </c>
      <c r="Q115" s="70" t="s">
        <v>556</v>
      </c>
      <c r="R115" s="70" t="s">
        <v>556</v>
      </c>
      <c r="S115" s="70" t="s">
        <v>556</v>
      </c>
      <c r="T115" s="70" t="s">
        <v>556</v>
      </c>
      <c r="U115" s="70" t="s">
        <v>556</v>
      </c>
      <c r="V115" s="70" t="s">
        <v>556</v>
      </c>
      <c r="W115" s="70" t="s">
        <v>556</v>
      </c>
      <c r="X115" s="70" t="s">
        <v>556</v>
      </c>
      <c r="Y115" s="70" t="s">
        <v>556</v>
      </c>
    </row>
    <row r="116" ht="16.35" customHeight="1" spans="1:25">
      <c r="A116" s="69" t="s">
        <v>696</v>
      </c>
      <c r="B116" s="68" t="s">
        <v>607</v>
      </c>
      <c r="C116" s="68" t="s">
        <v>608</v>
      </c>
      <c r="D116" s="68" t="s">
        <v>626</v>
      </c>
      <c r="E116" s="68" t="s">
        <v>586</v>
      </c>
      <c r="F116" s="68" t="s">
        <v>587</v>
      </c>
      <c r="G116" s="67" t="s">
        <v>565</v>
      </c>
      <c r="H116" s="67" t="s">
        <v>566</v>
      </c>
      <c r="I116" s="70">
        <v>0.89</v>
      </c>
      <c r="J116" s="70">
        <v>0.89</v>
      </c>
      <c r="K116" s="70">
        <v>0.89</v>
      </c>
      <c r="L116" s="70" t="s">
        <v>556</v>
      </c>
      <c r="M116" s="70" t="s">
        <v>556</v>
      </c>
      <c r="N116" s="70" t="s">
        <v>556</v>
      </c>
      <c r="O116" s="70" t="s">
        <v>556</v>
      </c>
      <c r="P116" s="70" t="s">
        <v>556</v>
      </c>
      <c r="Q116" s="70" t="s">
        <v>556</v>
      </c>
      <c r="R116" s="70" t="s">
        <v>556</v>
      </c>
      <c r="S116" s="70" t="s">
        <v>556</v>
      </c>
      <c r="T116" s="70" t="s">
        <v>556</v>
      </c>
      <c r="U116" s="70" t="s">
        <v>556</v>
      </c>
      <c r="V116" s="70" t="s">
        <v>556</v>
      </c>
      <c r="W116" s="70" t="s">
        <v>556</v>
      </c>
      <c r="X116" s="70" t="s">
        <v>556</v>
      </c>
      <c r="Y116" s="70" t="s">
        <v>556</v>
      </c>
    </row>
    <row r="117" ht="18.15" customHeight="1" spans="1:25">
      <c r="A117" s="69" t="s">
        <v>697</v>
      </c>
      <c r="B117" s="68"/>
      <c r="C117" s="68"/>
      <c r="D117" s="68"/>
      <c r="E117" s="65"/>
      <c r="F117" s="65"/>
      <c r="G117" s="65"/>
      <c r="H117" s="65"/>
      <c r="I117" s="70">
        <v>5.87</v>
      </c>
      <c r="J117" s="70">
        <v>5.87</v>
      </c>
      <c r="K117" s="70">
        <v>5.87</v>
      </c>
      <c r="L117" s="70" t="s">
        <v>556</v>
      </c>
      <c r="M117" s="70" t="s">
        <v>556</v>
      </c>
      <c r="N117" s="70" t="s">
        <v>556</v>
      </c>
      <c r="O117" s="70" t="s">
        <v>556</v>
      </c>
      <c r="P117" s="70" t="s">
        <v>556</v>
      </c>
      <c r="Q117" s="70" t="s">
        <v>556</v>
      </c>
      <c r="R117" s="70" t="s">
        <v>556</v>
      </c>
      <c r="S117" s="70" t="s">
        <v>556</v>
      </c>
      <c r="T117" s="70" t="s">
        <v>556</v>
      </c>
      <c r="U117" s="70" t="s">
        <v>556</v>
      </c>
      <c r="V117" s="70" t="s">
        <v>556</v>
      </c>
      <c r="W117" s="70" t="s">
        <v>556</v>
      </c>
      <c r="X117" s="70" t="s">
        <v>556</v>
      </c>
      <c r="Y117" s="70" t="s">
        <v>556</v>
      </c>
    </row>
    <row r="118" ht="16.35" customHeight="1" spans="1:25">
      <c r="A118" s="69" t="s">
        <v>698</v>
      </c>
      <c r="B118" s="68" t="s">
        <v>594</v>
      </c>
      <c r="C118" s="68" t="s">
        <v>595</v>
      </c>
      <c r="D118" s="68" t="s">
        <v>615</v>
      </c>
      <c r="E118" s="68" t="s">
        <v>576</v>
      </c>
      <c r="F118" s="68" t="s">
        <v>580</v>
      </c>
      <c r="G118" s="67" t="s">
        <v>565</v>
      </c>
      <c r="H118" s="67" t="s">
        <v>566</v>
      </c>
      <c r="I118" s="70">
        <v>4.27</v>
      </c>
      <c r="J118" s="70">
        <v>4.27</v>
      </c>
      <c r="K118" s="70">
        <v>4.27</v>
      </c>
      <c r="L118" s="70" t="s">
        <v>556</v>
      </c>
      <c r="M118" s="70" t="s">
        <v>556</v>
      </c>
      <c r="N118" s="70" t="s">
        <v>556</v>
      </c>
      <c r="O118" s="70" t="s">
        <v>556</v>
      </c>
      <c r="P118" s="70" t="s">
        <v>556</v>
      </c>
      <c r="Q118" s="70" t="s">
        <v>556</v>
      </c>
      <c r="R118" s="70" t="s">
        <v>556</v>
      </c>
      <c r="S118" s="70" t="s">
        <v>556</v>
      </c>
      <c r="T118" s="70" t="s">
        <v>556</v>
      </c>
      <c r="U118" s="70" t="s">
        <v>556</v>
      </c>
      <c r="V118" s="70" t="s">
        <v>556</v>
      </c>
      <c r="W118" s="70" t="s">
        <v>556</v>
      </c>
      <c r="X118" s="70" t="s">
        <v>556</v>
      </c>
      <c r="Y118" s="70" t="s">
        <v>556</v>
      </c>
    </row>
    <row r="119" ht="16.35" customHeight="1" spans="1:25">
      <c r="A119" s="69" t="s">
        <v>698</v>
      </c>
      <c r="B119" s="68" t="s">
        <v>583</v>
      </c>
      <c r="C119" s="68" t="s">
        <v>584</v>
      </c>
      <c r="D119" s="68" t="s">
        <v>615</v>
      </c>
      <c r="E119" s="68" t="s">
        <v>586</v>
      </c>
      <c r="F119" s="68" t="s">
        <v>587</v>
      </c>
      <c r="G119" s="67" t="s">
        <v>565</v>
      </c>
      <c r="H119" s="67" t="s">
        <v>566</v>
      </c>
      <c r="I119" s="70">
        <v>1.6</v>
      </c>
      <c r="J119" s="70">
        <v>1.6</v>
      </c>
      <c r="K119" s="70">
        <v>1.6</v>
      </c>
      <c r="L119" s="70" t="s">
        <v>556</v>
      </c>
      <c r="M119" s="70" t="s">
        <v>556</v>
      </c>
      <c r="N119" s="70" t="s">
        <v>556</v>
      </c>
      <c r="O119" s="70" t="s">
        <v>556</v>
      </c>
      <c r="P119" s="70" t="s">
        <v>556</v>
      </c>
      <c r="Q119" s="70" t="s">
        <v>556</v>
      </c>
      <c r="R119" s="70" t="s">
        <v>556</v>
      </c>
      <c r="S119" s="70" t="s">
        <v>556</v>
      </c>
      <c r="T119" s="70" t="s">
        <v>556</v>
      </c>
      <c r="U119" s="70" t="s">
        <v>556</v>
      </c>
      <c r="V119" s="70" t="s">
        <v>556</v>
      </c>
      <c r="W119" s="70" t="s">
        <v>556</v>
      </c>
      <c r="X119" s="70" t="s">
        <v>556</v>
      </c>
      <c r="Y119" s="70" t="s">
        <v>556</v>
      </c>
    </row>
    <row r="120" ht="18.15" customHeight="1" spans="1:25">
      <c r="A120" s="69" t="s">
        <v>699</v>
      </c>
      <c r="B120" s="68"/>
      <c r="C120" s="68"/>
      <c r="D120" s="68"/>
      <c r="E120" s="65"/>
      <c r="F120" s="65"/>
      <c r="G120" s="65"/>
      <c r="H120" s="65"/>
      <c r="I120" s="70">
        <v>0.5</v>
      </c>
      <c r="J120" s="70">
        <v>0.5</v>
      </c>
      <c r="K120" s="70">
        <v>0.5</v>
      </c>
      <c r="L120" s="70" t="s">
        <v>556</v>
      </c>
      <c r="M120" s="70" t="s">
        <v>556</v>
      </c>
      <c r="N120" s="70" t="s">
        <v>556</v>
      </c>
      <c r="O120" s="70" t="s">
        <v>556</v>
      </c>
      <c r="P120" s="70" t="s">
        <v>556</v>
      </c>
      <c r="Q120" s="70" t="s">
        <v>556</v>
      </c>
      <c r="R120" s="70" t="s">
        <v>556</v>
      </c>
      <c r="S120" s="70" t="s">
        <v>556</v>
      </c>
      <c r="T120" s="70" t="s">
        <v>556</v>
      </c>
      <c r="U120" s="70" t="s">
        <v>556</v>
      </c>
      <c r="V120" s="70" t="s">
        <v>556</v>
      </c>
      <c r="W120" s="70" t="s">
        <v>556</v>
      </c>
      <c r="X120" s="70" t="s">
        <v>556</v>
      </c>
      <c r="Y120" s="70" t="s">
        <v>556</v>
      </c>
    </row>
    <row r="121" ht="16.35" customHeight="1" spans="1:25">
      <c r="A121" s="69" t="s">
        <v>700</v>
      </c>
      <c r="B121" s="68" t="s">
        <v>633</v>
      </c>
      <c r="C121" s="68" t="s">
        <v>634</v>
      </c>
      <c r="D121" s="68" t="s">
        <v>615</v>
      </c>
      <c r="E121" s="68" t="s">
        <v>586</v>
      </c>
      <c r="F121" s="68" t="s">
        <v>587</v>
      </c>
      <c r="G121" s="67" t="s">
        <v>565</v>
      </c>
      <c r="H121" s="67" t="s">
        <v>566</v>
      </c>
      <c r="I121" s="70">
        <v>0.5</v>
      </c>
      <c r="J121" s="70">
        <v>0.5</v>
      </c>
      <c r="K121" s="70">
        <v>0.5</v>
      </c>
      <c r="L121" s="70" t="s">
        <v>556</v>
      </c>
      <c r="M121" s="70" t="s">
        <v>556</v>
      </c>
      <c r="N121" s="70" t="s">
        <v>556</v>
      </c>
      <c r="O121" s="70" t="s">
        <v>556</v>
      </c>
      <c r="P121" s="70" t="s">
        <v>556</v>
      </c>
      <c r="Q121" s="70" t="s">
        <v>556</v>
      </c>
      <c r="R121" s="70" t="s">
        <v>556</v>
      </c>
      <c r="S121" s="70" t="s">
        <v>556</v>
      </c>
      <c r="T121" s="70" t="s">
        <v>556</v>
      </c>
      <c r="U121" s="70" t="s">
        <v>556</v>
      </c>
      <c r="V121" s="70" t="s">
        <v>556</v>
      </c>
      <c r="W121" s="70" t="s">
        <v>556</v>
      </c>
      <c r="X121" s="70" t="s">
        <v>556</v>
      </c>
      <c r="Y121" s="70" t="s">
        <v>556</v>
      </c>
    </row>
    <row r="122" ht="18.15" customHeight="1" spans="1:25">
      <c r="A122" s="69" t="s">
        <v>701</v>
      </c>
      <c r="B122" s="68"/>
      <c r="C122" s="68"/>
      <c r="D122" s="68"/>
      <c r="E122" s="65"/>
      <c r="F122" s="65"/>
      <c r="G122" s="65"/>
      <c r="H122" s="65"/>
      <c r="I122" s="70">
        <v>0.94</v>
      </c>
      <c r="J122" s="70">
        <v>0.94</v>
      </c>
      <c r="K122" s="70">
        <v>0.94</v>
      </c>
      <c r="L122" s="70" t="s">
        <v>556</v>
      </c>
      <c r="M122" s="70" t="s">
        <v>556</v>
      </c>
      <c r="N122" s="70" t="s">
        <v>556</v>
      </c>
      <c r="O122" s="70" t="s">
        <v>556</v>
      </c>
      <c r="P122" s="70" t="s">
        <v>556</v>
      </c>
      <c r="Q122" s="70" t="s">
        <v>556</v>
      </c>
      <c r="R122" s="70" t="s">
        <v>556</v>
      </c>
      <c r="S122" s="70" t="s">
        <v>556</v>
      </c>
      <c r="T122" s="70" t="s">
        <v>556</v>
      </c>
      <c r="U122" s="70" t="s">
        <v>556</v>
      </c>
      <c r="V122" s="70" t="s">
        <v>556</v>
      </c>
      <c r="W122" s="70" t="s">
        <v>556</v>
      </c>
      <c r="X122" s="70" t="s">
        <v>556</v>
      </c>
      <c r="Y122" s="70" t="s">
        <v>556</v>
      </c>
    </row>
    <row r="123" ht="16.35" customHeight="1" spans="1:25">
      <c r="A123" s="69" t="s">
        <v>702</v>
      </c>
      <c r="B123" s="68" t="s">
        <v>583</v>
      </c>
      <c r="C123" s="68" t="s">
        <v>584</v>
      </c>
      <c r="D123" s="68" t="s">
        <v>615</v>
      </c>
      <c r="E123" s="68" t="s">
        <v>586</v>
      </c>
      <c r="F123" s="68" t="s">
        <v>587</v>
      </c>
      <c r="G123" s="67" t="s">
        <v>565</v>
      </c>
      <c r="H123" s="67" t="s">
        <v>566</v>
      </c>
      <c r="I123" s="70">
        <v>0.94</v>
      </c>
      <c r="J123" s="70">
        <v>0.94</v>
      </c>
      <c r="K123" s="70">
        <v>0.94</v>
      </c>
      <c r="L123" s="70" t="s">
        <v>556</v>
      </c>
      <c r="M123" s="70" t="s">
        <v>556</v>
      </c>
      <c r="N123" s="70" t="s">
        <v>556</v>
      </c>
      <c r="O123" s="70" t="s">
        <v>556</v>
      </c>
      <c r="P123" s="70" t="s">
        <v>556</v>
      </c>
      <c r="Q123" s="70" t="s">
        <v>556</v>
      </c>
      <c r="R123" s="70" t="s">
        <v>556</v>
      </c>
      <c r="S123" s="70" t="s">
        <v>556</v>
      </c>
      <c r="T123" s="70" t="s">
        <v>556</v>
      </c>
      <c r="U123" s="70" t="s">
        <v>556</v>
      </c>
      <c r="V123" s="70" t="s">
        <v>556</v>
      </c>
      <c r="W123" s="70" t="s">
        <v>556</v>
      </c>
      <c r="X123" s="70" t="s">
        <v>556</v>
      </c>
      <c r="Y123" s="70" t="s">
        <v>556</v>
      </c>
    </row>
    <row r="124" ht="18.15" customHeight="1" spans="1:25">
      <c r="A124" s="69" t="s">
        <v>703</v>
      </c>
      <c r="B124" s="68"/>
      <c r="C124" s="68"/>
      <c r="D124" s="68"/>
      <c r="E124" s="65"/>
      <c r="F124" s="65"/>
      <c r="G124" s="65"/>
      <c r="H124" s="65"/>
      <c r="I124" s="70">
        <v>11.7</v>
      </c>
      <c r="J124" s="70">
        <v>1.6</v>
      </c>
      <c r="K124" s="70">
        <v>1.6</v>
      </c>
      <c r="L124" s="70" t="s">
        <v>556</v>
      </c>
      <c r="M124" s="70" t="s">
        <v>556</v>
      </c>
      <c r="N124" s="70" t="s">
        <v>556</v>
      </c>
      <c r="O124" s="70" t="s">
        <v>556</v>
      </c>
      <c r="P124" s="70" t="s">
        <v>556</v>
      </c>
      <c r="Q124" s="70" t="s">
        <v>556</v>
      </c>
      <c r="R124" s="70" t="s">
        <v>556</v>
      </c>
      <c r="S124" s="70">
        <v>10.1</v>
      </c>
      <c r="T124" s="70" t="s">
        <v>556</v>
      </c>
      <c r="U124" s="70" t="s">
        <v>556</v>
      </c>
      <c r="V124" s="70" t="s">
        <v>556</v>
      </c>
      <c r="W124" s="70" t="s">
        <v>556</v>
      </c>
      <c r="X124" s="70" t="s">
        <v>556</v>
      </c>
      <c r="Y124" s="70" t="s">
        <v>556</v>
      </c>
    </row>
    <row r="125" ht="16.35" customHeight="1" spans="1:25">
      <c r="A125" s="69" t="s">
        <v>704</v>
      </c>
      <c r="B125" s="68" t="s">
        <v>624</v>
      </c>
      <c r="C125" s="68" t="s">
        <v>625</v>
      </c>
      <c r="D125" s="68" t="s">
        <v>626</v>
      </c>
      <c r="E125" s="68" t="s">
        <v>576</v>
      </c>
      <c r="F125" s="68" t="s">
        <v>580</v>
      </c>
      <c r="G125" s="67" t="s">
        <v>565</v>
      </c>
      <c r="H125" s="67" t="s">
        <v>566</v>
      </c>
      <c r="I125" s="70">
        <v>10.1</v>
      </c>
      <c r="J125" s="70" t="s">
        <v>556</v>
      </c>
      <c r="K125" s="70" t="s">
        <v>556</v>
      </c>
      <c r="L125" s="70" t="s">
        <v>556</v>
      </c>
      <c r="M125" s="70" t="s">
        <v>556</v>
      </c>
      <c r="N125" s="70" t="s">
        <v>556</v>
      </c>
      <c r="O125" s="70" t="s">
        <v>556</v>
      </c>
      <c r="P125" s="70" t="s">
        <v>556</v>
      </c>
      <c r="Q125" s="70" t="s">
        <v>556</v>
      </c>
      <c r="R125" s="70" t="s">
        <v>556</v>
      </c>
      <c r="S125" s="70">
        <v>10.1</v>
      </c>
      <c r="T125" s="70" t="s">
        <v>556</v>
      </c>
      <c r="U125" s="70" t="s">
        <v>556</v>
      </c>
      <c r="V125" s="70" t="s">
        <v>556</v>
      </c>
      <c r="W125" s="70" t="s">
        <v>556</v>
      </c>
      <c r="X125" s="70" t="s">
        <v>556</v>
      </c>
      <c r="Y125" s="70" t="s">
        <v>556</v>
      </c>
    </row>
    <row r="126" ht="16.35" customHeight="1" spans="1:25">
      <c r="A126" s="69" t="s">
        <v>704</v>
      </c>
      <c r="B126" s="68" t="s">
        <v>607</v>
      </c>
      <c r="C126" s="68" t="s">
        <v>608</v>
      </c>
      <c r="D126" s="68" t="s">
        <v>626</v>
      </c>
      <c r="E126" s="68" t="s">
        <v>586</v>
      </c>
      <c r="F126" s="68" t="s">
        <v>587</v>
      </c>
      <c r="G126" s="67" t="s">
        <v>565</v>
      </c>
      <c r="H126" s="67" t="s">
        <v>566</v>
      </c>
      <c r="I126" s="70">
        <v>1.6</v>
      </c>
      <c r="J126" s="70">
        <v>1.6</v>
      </c>
      <c r="K126" s="70">
        <v>1.6</v>
      </c>
      <c r="L126" s="70" t="s">
        <v>556</v>
      </c>
      <c r="M126" s="70" t="s">
        <v>556</v>
      </c>
      <c r="N126" s="70" t="s">
        <v>556</v>
      </c>
      <c r="O126" s="70" t="s">
        <v>556</v>
      </c>
      <c r="P126" s="70" t="s">
        <v>556</v>
      </c>
      <c r="Q126" s="70" t="s">
        <v>556</v>
      </c>
      <c r="R126" s="70" t="s">
        <v>556</v>
      </c>
      <c r="S126" s="70" t="s">
        <v>556</v>
      </c>
      <c r="T126" s="70" t="s">
        <v>556</v>
      </c>
      <c r="U126" s="70" t="s">
        <v>556</v>
      </c>
      <c r="V126" s="70" t="s">
        <v>556</v>
      </c>
      <c r="W126" s="70" t="s">
        <v>556</v>
      </c>
      <c r="X126" s="70" t="s">
        <v>556</v>
      </c>
      <c r="Y126" s="70" t="s">
        <v>556</v>
      </c>
    </row>
    <row r="127" ht="18.15" customHeight="1" spans="1:25">
      <c r="A127" s="69" t="s">
        <v>705</v>
      </c>
      <c r="B127" s="68"/>
      <c r="C127" s="68"/>
      <c r="D127" s="68"/>
      <c r="E127" s="65"/>
      <c r="F127" s="65"/>
      <c r="G127" s="65"/>
      <c r="H127" s="65"/>
      <c r="I127" s="70">
        <v>16.9</v>
      </c>
      <c r="J127" s="70">
        <v>16.9</v>
      </c>
      <c r="K127" s="70">
        <v>16.9</v>
      </c>
      <c r="L127" s="70" t="s">
        <v>556</v>
      </c>
      <c r="M127" s="70" t="s">
        <v>556</v>
      </c>
      <c r="N127" s="70" t="s">
        <v>556</v>
      </c>
      <c r="O127" s="70" t="s">
        <v>556</v>
      </c>
      <c r="P127" s="70" t="s">
        <v>556</v>
      </c>
      <c r="Q127" s="70" t="s">
        <v>556</v>
      </c>
      <c r="R127" s="70" t="s">
        <v>556</v>
      </c>
      <c r="S127" s="70" t="s">
        <v>556</v>
      </c>
      <c r="T127" s="70" t="s">
        <v>556</v>
      </c>
      <c r="U127" s="70" t="s">
        <v>556</v>
      </c>
      <c r="V127" s="70" t="s">
        <v>556</v>
      </c>
      <c r="W127" s="70" t="s">
        <v>556</v>
      </c>
      <c r="X127" s="70" t="s">
        <v>556</v>
      </c>
      <c r="Y127" s="70" t="s">
        <v>556</v>
      </c>
    </row>
    <row r="128" ht="16.35" customHeight="1" spans="1:25">
      <c r="A128" s="69" t="s">
        <v>706</v>
      </c>
      <c r="B128" s="68" t="s">
        <v>594</v>
      </c>
      <c r="C128" s="68" t="s">
        <v>595</v>
      </c>
      <c r="D128" s="68" t="s">
        <v>615</v>
      </c>
      <c r="E128" s="68" t="s">
        <v>576</v>
      </c>
      <c r="F128" s="68" t="s">
        <v>580</v>
      </c>
      <c r="G128" s="67" t="s">
        <v>565</v>
      </c>
      <c r="H128" s="67" t="s">
        <v>566</v>
      </c>
      <c r="I128" s="70">
        <v>16.9</v>
      </c>
      <c r="J128" s="70">
        <v>16.9</v>
      </c>
      <c r="K128" s="70">
        <v>16.9</v>
      </c>
      <c r="L128" s="70" t="s">
        <v>556</v>
      </c>
      <c r="M128" s="70" t="s">
        <v>556</v>
      </c>
      <c r="N128" s="70" t="s">
        <v>556</v>
      </c>
      <c r="O128" s="70" t="s">
        <v>556</v>
      </c>
      <c r="P128" s="70" t="s">
        <v>556</v>
      </c>
      <c r="Q128" s="70" t="s">
        <v>556</v>
      </c>
      <c r="R128" s="70" t="s">
        <v>556</v>
      </c>
      <c r="S128" s="70" t="s">
        <v>556</v>
      </c>
      <c r="T128" s="70" t="s">
        <v>556</v>
      </c>
      <c r="U128" s="70" t="s">
        <v>556</v>
      </c>
      <c r="V128" s="70" t="s">
        <v>556</v>
      </c>
      <c r="W128" s="70" t="s">
        <v>556</v>
      </c>
      <c r="X128" s="70" t="s">
        <v>556</v>
      </c>
      <c r="Y128" s="70" t="s">
        <v>556</v>
      </c>
    </row>
    <row r="129" ht="18.15" customHeight="1" spans="1:25">
      <c r="A129" s="69" t="s">
        <v>707</v>
      </c>
      <c r="B129" s="68"/>
      <c r="C129" s="68"/>
      <c r="D129" s="68"/>
      <c r="E129" s="65"/>
      <c r="F129" s="65"/>
      <c r="G129" s="65"/>
      <c r="H129" s="65"/>
      <c r="I129" s="70">
        <v>68.22</v>
      </c>
      <c r="J129" s="70">
        <v>68.22</v>
      </c>
      <c r="K129" s="70">
        <v>68.22</v>
      </c>
      <c r="L129" s="70" t="s">
        <v>556</v>
      </c>
      <c r="M129" s="70" t="s">
        <v>556</v>
      </c>
      <c r="N129" s="70" t="s">
        <v>556</v>
      </c>
      <c r="O129" s="70" t="s">
        <v>556</v>
      </c>
      <c r="P129" s="70" t="s">
        <v>556</v>
      </c>
      <c r="Q129" s="70" t="s">
        <v>556</v>
      </c>
      <c r="R129" s="70" t="s">
        <v>556</v>
      </c>
      <c r="S129" s="70" t="s">
        <v>556</v>
      </c>
      <c r="T129" s="70" t="s">
        <v>556</v>
      </c>
      <c r="U129" s="70" t="s">
        <v>556</v>
      </c>
      <c r="V129" s="70" t="s">
        <v>556</v>
      </c>
      <c r="W129" s="70" t="s">
        <v>556</v>
      </c>
      <c r="X129" s="70" t="s">
        <v>556</v>
      </c>
      <c r="Y129" s="70" t="s">
        <v>556</v>
      </c>
    </row>
    <row r="130" ht="16.35" customHeight="1" spans="1:25">
      <c r="A130" s="69" t="s">
        <v>708</v>
      </c>
      <c r="B130" s="68" t="s">
        <v>594</v>
      </c>
      <c r="C130" s="68" t="s">
        <v>595</v>
      </c>
      <c r="D130" s="68" t="s">
        <v>606</v>
      </c>
      <c r="E130" s="68" t="s">
        <v>576</v>
      </c>
      <c r="F130" s="68" t="s">
        <v>580</v>
      </c>
      <c r="G130" s="67" t="s">
        <v>565</v>
      </c>
      <c r="H130" s="67" t="s">
        <v>566</v>
      </c>
      <c r="I130" s="70">
        <v>32.34</v>
      </c>
      <c r="J130" s="70">
        <v>32.34</v>
      </c>
      <c r="K130" s="70">
        <v>32.34</v>
      </c>
      <c r="L130" s="70" t="s">
        <v>556</v>
      </c>
      <c r="M130" s="70" t="s">
        <v>556</v>
      </c>
      <c r="N130" s="70" t="s">
        <v>556</v>
      </c>
      <c r="O130" s="70" t="s">
        <v>556</v>
      </c>
      <c r="P130" s="70" t="s">
        <v>556</v>
      </c>
      <c r="Q130" s="70" t="s">
        <v>556</v>
      </c>
      <c r="R130" s="70" t="s">
        <v>556</v>
      </c>
      <c r="S130" s="70" t="s">
        <v>556</v>
      </c>
      <c r="T130" s="70" t="s">
        <v>556</v>
      </c>
      <c r="U130" s="70" t="s">
        <v>556</v>
      </c>
      <c r="V130" s="70" t="s">
        <v>556</v>
      </c>
      <c r="W130" s="70" t="s">
        <v>556</v>
      </c>
      <c r="X130" s="70" t="s">
        <v>556</v>
      </c>
      <c r="Y130" s="70" t="s">
        <v>556</v>
      </c>
    </row>
    <row r="131" ht="16.35" customHeight="1" spans="1:25">
      <c r="A131" s="69" t="s">
        <v>708</v>
      </c>
      <c r="B131" s="68" t="s">
        <v>583</v>
      </c>
      <c r="C131" s="68" t="s">
        <v>584</v>
      </c>
      <c r="D131" s="68" t="s">
        <v>585</v>
      </c>
      <c r="E131" s="68" t="s">
        <v>576</v>
      </c>
      <c r="F131" s="68" t="s">
        <v>580</v>
      </c>
      <c r="G131" s="67" t="s">
        <v>565</v>
      </c>
      <c r="H131" s="67" t="s">
        <v>566</v>
      </c>
      <c r="I131" s="70">
        <v>35.88</v>
      </c>
      <c r="J131" s="70">
        <v>35.88</v>
      </c>
      <c r="K131" s="70">
        <v>35.88</v>
      </c>
      <c r="L131" s="70" t="s">
        <v>556</v>
      </c>
      <c r="M131" s="70" t="s">
        <v>556</v>
      </c>
      <c r="N131" s="70" t="s">
        <v>556</v>
      </c>
      <c r="O131" s="70" t="s">
        <v>556</v>
      </c>
      <c r="P131" s="70" t="s">
        <v>556</v>
      </c>
      <c r="Q131" s="70" t="s">
        <v>556</v>
      </c>
      <c r="R131" s="70" t="s">
        <v>556</v>
      </c>
      <c r="S131" s="70" t="s">
        <v>556</v>
      </c>
      <c r="T131" s="70" t="s">
        <v>556</v>
      </c>
      <c r="U131" s="70" t="s">
        <v>556</v>
      </c>
      <c r="V131" s="70" t="s">
        <v>556</v>
      </c>
      <c r="W131" s="70" t="s">
        <v>556</v>
      </c>
      <c r="X131" s="70" t="s">
        <v>556</v>
      </c>
      <c r="Y131" s="70" t="s">
        <v>556</v>
      </c>
    </row>
    <row r="132" ht="18.15" customHeight="1" spans="1:25">
      <c r="A132" s="69" t="s">
        <v>709</v>
      </c>
      <c r="B132" s="68"/>
      <c r="C132" s="68"/>
      <c r="D132" s="68"/>
      <c r="E132" s="65"/>
      <c r="F132" s="65"/>
      <c r="G132" s="65"/>
      <c r="H132" s="65"/>
      <c r="I132" s="70">
        <v>540</v>
      </c>
      <c r="J132" s="70">
        <v>540</v>
      </c>
      <c r="K132" s="70">
        <v>540</v>
      </c>
      <c r="L132" s="70" t="s">
        <v>556</v>
      </c>
      <c r="M132" s="70" t="s">
        <v>556</v>
      </c>
      <c r="N132" s="70" t="s">
        <v>556</v>
      </c>
      <c r="O132" s="70" t="s">
        <v>556</v>
      </c>
      <c r="P132" s="70" t="s">
        <v>556</v>
      </c>
      <c r="Q132" s="70" t="s">
        <v>556</v>
      </c>
      <c r="R132" s="70" t="s">
        <v>556</v>
      </c>
      <c r="S132" s="70" t="s">
        <v>556</v>
      </c>
      <c r="T132" s="70" t="s">
        <v>556</v>
      </c>
      <c r="U132" s="70" t="s">
        <v>556</v>
      </c>
      <c r="V132" s="70" t="s">
        <v>556</v>
      </c>
      <c r="W132" s="70" t="s">
        <v>556</v>
      </c>
      <c r="X132" s="70" t="s">
        <v>556</v>
      </c>
      <c r="Y132" s="70" t="s">
        <v>556</v>
      </c>
    </row>
    <row r="133" ht="16.35" customHeight="1" spans="1:25">
      <c r="A133" s="69" t="s">
        <v>710</v>
      </c>
      <c r="B133" s="68" t="s">
        <v>573</v>
      </c>
      <c r="C133" s="68" t="s">
        <v>574</v>
      </c>
      <c r="D133" s="68" t="s">
        <v>603</v>
      </c>
      <c r="E133" s="68" t="s">
        <v>576</v>
      </c>
      <c r="F133" s="68" t="s">
        <v>580</v>
      </c>
      <c r="G133" s="67" t="s">
        <v>565</v>
      </c>
      <c r="H133" s="67" t="s">
        <v>566</v>
      </c>
      <c r="I133" s="70">
        <v>540</v>
      </c>
      <c r="J133" s="70">
        <v>540</v>
      </c>
      <c r="K133" s="70">
        <v>540</v>
      </c>
      <c r="L133" s="70" t="s">
        <v>556</v>
      </c>
      <c r="M133" s="70" t="s">
        <v>556</v>
      </c>
      <c r="N133" s="70" t="s">
        <v>556</v>
      </c>
      <c r="O133" s="70" t="s">
        <v>556</v>
      </c>
      <c r="P133" s="70" t="s">
        <v>556</v>
      </c>
      <c r="Q133" s="70" t="s">
        <v>556</v>
      </c>
      <c r="R133" s="70" t="s">
        <v>556</v>
      </c>
      <c r="S133" s="70" t="s">
        <v>556</v>
      </c>
      <c r="T133" s="70" t="s">
        <v>556</v>
      </c>
      <c r="U133" s="70" t="s">
        <v>556</v>
      </c>
      <c r="V133" s="70" t="s">
        <v>556</v>
      </c>
      <c r="W133" s="70" t="s">
        <v>556</v>
      </c>
      <c r="X133" s="70" t="s">
        <v>556</v>
      </c>
      <c r="Y133" s="70" t="s">
        <v>556</v>
      </c>
    </row>
    <row r="134" ht="18.15" customHeight="1" spans="1:25">
      <c r="A134" s="69" t="s">
        <v>711</v>
      </c>
      <c r="B134" s="68"/>
      <c r="C134" s="68"/>
      <c r="D134" s="68"/>
      <c r="E134" s="65"/>
      <c r="F134" s="65"/>
      <c r="G134" s="65"/>
      <c r="H134" s="65"/>
      <c r="I134" s="70">
        <v>6.32</v>
      </c>
      <c r="J134" s="70">
        <v>6.32</v>
      </c>
      <c r="K134" s="70">
        <v>6.32</v>
      </c>
      <c r="L134" s="70" t="s">
        <v>556</v>
      </c>
      <c r="M134" s="70" t="s">
        <v>556</v>
      </c>
      <c r="N134" s="70" t="s">
        <v>556</v>
      </c>
      <c r="O134" s="70" t="s">
        <v>556</v>
      </c>
      <c r="P134" s="70" t="s">
        <v>556</v>
      </c>
      <c r="Q134" s="70" t="s">
        <v>556</v>
      </c>
      <c r="R134" s="70" t="s">
        <v>556</v>
      </c>
      <c r="S134" s="70" t="s">
        <v>556</v>
      </c>
      <c r="T134" s="70" t="s">
        <v>556</v>
      </c>
      <c r="U134" s="70" t="s">
        <v>556</v>
      </c>
      <c r="V134" s="70" t="s">
        <v>556</v>
      </c>
      <c r="W134" s="70" t="s">
        <v>556</v>
      </c>
      <c r="X134" s="70" t="s">
        <v>556</v>
      </c>
      <c r="Y134" s="70" t="s">
        <v>556</v>
      </c>
    </row>
    <row r="135" ht="16.35" customHeight="1" spans="1:25">
      <c r="A135" s="69" t="s">
        <v>712</v>
      </c>
      <c r="B135" s="68" t="s">
        <v>633</v>
      </c>
      <c r="C135" s="68" t="s">
        <v>634</v>
      </c>
      <c r="D135" s="68" t="s">
        <v>615</v>
      </c>
      <c r="E135" s="68" t="s">
        <v>576</v>
      </c>
      <c r="F135" s="68" t="s">
        <v>580</v>
      </c>
      <c r="G135" s="67" t="s">
        <v>565</v>
      </c>
      <c r="H135" s="67" t="s">
        <v>566</v>
      </c>
      <c r="I135" s="70">
        <v>4.02</v>
      </c>
      <c r="J135" s="70">
        <v>4.02</v>
      </c>
      <c r="K135" s="70">
        <v>4.02</v>
      </c>
      <c r="L135" s="70" t="s">
        <v>556</v>
      </c>
      <c r="M135" s="70" t="s">
        <v>556</v>
      </c>
      <c r="N135" s="70" t="s">
        <v>556</v>
      </c>
      <c r="O135" s="70" t="s">
        <v>556</v>
      </c>
      <c r="P135" s="70" t="s">
        <v>556</v>
      </c>
      <c r="Q135" s="70" t="s">
        <v>556</v>
      </c>
      <c r="R135" s="70" t="s">
        <v>556</v>
      </c>
      <c r="S135" s="70" t="s">
        <v>556</v>
      </c>
      <c r="T135" s="70" t="s">
        <v>556</v>
      </c>
      <c r="U135" s="70" t="s">
        <v>556</v>
      </c>
      <c r="V135" s="70" t="s">
        <v>556</v>
      </c>
      <c r="W135" s="70" t="s">
        <v>556</v>
      </c>
      <c r="X135" s="70" t="s">
        <v>556</v>
      </c>
      <c r="Y135" s="70" t="s">
        <v>556</v>
      </c>
    </row>
    <row r="136" ht="16.35" customHeight="1" spans="1:25">
      <c r="A136" s="69" t="s">
        <v>712</v>
      </c>
      <c r="B136" s="68" t="s">
        <v>583</v>
      </c>
      <c r="C136" s="68" t="s">
        <v>584</v>
      </c>
      <c r="D136" s="68" t="s">
        <v>615</v>
      </c>
      <c r="E136" s="68" t="s">
        <v>576</v>
      </c>
      <c r="F136" s="68" t="s">
        <v>580</v>
      </c>
      <c r="G136" s="67" t="s">
        <v>565</v>
      </c>
      <c r="H136" s="67" t="s">
        <v>566</v>
      </c>
      <c r="I136" s="70">
        <v>2.3</v>
      </c>
      <c r="J136" s="70">
        <v>2.3</v>
      </c>
      <c r="K136" s="70">
        <v>2.3</v>
      </c>
      <c r="L136" s="70" t="s">
        <v>556</v>
      </c>
      <c r="M136" s="70" t="s">
        <v>556</v>
      </c>
      <c r="N136" s="70" t="s">
        <v>556</v>
      </c>
      <c r="O136" s="70" t="s">
        <v>556</v>
      </c>
      <c r="P136" s="70" t="s">
        <v>556</v>
      </c>
      <c r="Q136" s="70" t="s">
        <v>556</v>
      </c>
      <c r="R136" s="70" t="s">
        <v>556</v>
      </c>
      <c r="S136" s="70" t="s">
        <v>556</v>
      </c>
      <c r="T136" s="70" t="s">
        <v>556</v>
      </c>
      <c r="U136" s="70" t="s">
        <v>556</v>
      </c>
      <c r="V136" s="70" t="s">
        <v>556</v>
      </c>
      <c r="W136" s="70" t="s">
        <v>556</v>
      </c>
      <c r="X136" s="70" t="s">
        <v>556</v>
      </c>
      <c r="Y136" s="70" t="s">
        <v>556</v>
      </c>
    </row>
    <row r="137" ht="18.15" customHeight="1" spans="1:25">
      <c r="A137" s="69" t="s">
        <v>713</v>
      </c>
      <c r="B137" s="68"/>
      <c r="C137" s="68"/>
      <c r="D137" s="68"/>
      <c r="E137" s="65"/>
      <c r="F137" s="65"/>
      <c r="G137" s="65"/>
      <c r="H137" s="65"/>
      <c r="I137" s="70">
        <v>0.5</v>
      </c>
      <c r="J137" s="70" t="s">
        <v>556</v>
      </c>
      <c r="K137" s="70" t="s">
        <v>556</v>
      </c>
      <c r="L137" s="70" t="s">
        <v>556</v>
      </c>
      <c r="M137" s="70" t="s">
        <v>556</v>
      </c>
      <c r="N137" s="70" t="s">
        <v>556</v>
      </c>
      <c r="O137" s="70" t="s">
        <v>556</v>
      </c>
      <c r="P137" s="70" t="s">
        <v>556</v>
      </c>
      <c r="Q137" s="70" t="s">
        <v>556</v>
      </c>
      <c r="R137" s="70" t="s">
        <v>556</v>
      </c>
      <c r="S137" s="70">
        <v>0.5</v>
      </c>
      <c r="T137" s="70" t="s">
        <v>556</v>
      </c>
      <c r="U137" s="70" t="s">
        <v>556</v>
      </c>
      <c r="V137" s="70" t="s">
        <v>556</v>
      </c>
      <c r="W137" s="70" t="s">
        <v>556</v>
      </c>
      <c r="X137" s="70" t="s">
        <v>556</v>
      </c>
      <c r="Y137" s="70" t="s">
        <v>556</v>
      </c>
    </row>
    <row r="138" ht="16.35" customHeight="1" spans="1:25">
      <c r="A138" s="69" t="s">
        <v>714</v>
      </c>
      <c r="B138" s="68" t="s">
        <v>624</v>
      </c>
      <c r="C138" s="68" t="s">
        <v>625</v>
      </c>
      <c r="D138" s="68" t="s">
        <v>626</v>
      </c>
      <c r="E138" s="68" t="s">
        <v>586</v>
      </c>
      <c r="F138" s="68" t="s">
        <v>587</v>
      </c>
      <c r="G138" s="67" t="s">
        <v>565</v>
      </c>
      <c r="H138" s="67" t="s">
        <v>566</v>
      </c>
      <c r="I138" s="70">
        <v>0.5</v>
      </c>
      <c r="J138" s="70" t="s">
        <v>556</v>
      </c>
      <c r="K138" s="70" t="s">
        <v>556</v>
      </c>
      <c r="L138" s="70" t="s">
        <v>556</v>
      </c>
      <c r="M138" s="70" t="s">
        <v>556</v>
      </c>
      <c r="N138" s="70" t="s">
        <v>556</v>
      </c>
      <c r="O138" s="70" t="s">
        <v>556</v>
      </c>
      <c r="P138" s="70" t="s">
        <v>556</v>
      </c>
      <c r="Q138" s="70" t="s">
        <v>556</v>
      </c>
      <c r="R138" s="70" t="s">
        <v>556</v>
      </c>
      <c r="S138" s="70">
        <v>0.5</v>
      </c>
      <c r="T138" s="70" t="s">
        <v>556</v>
      </c>
      <c r="U138" s="70" t="s">
        <v>556</v>
      </c>
      <c r="V138" s="70" t="s">
        <v>556</v>
      </c>
      <c r="W138" s="70" t="s">
        <v>556</v>
      </c>
      <c r="X138" s="70" t="s">
        <v>556</v>
      </c>
      <c r="Y138" s="70" t="s">
        <v>556</v>
      </c>
    </row>
  </sheetData>
  <mergeCells count="15">
    <mergeCell ref="J5:N5"/>
    <mergeCell ref="O5:Q5"/>
    <mergeCell ref="T5:Y5"/>
    <mergeCell ref="A5:A6"/>
    <mergeCell ref="B5:B6"/>
    <mergeCell ref="C5:C6"/>
    <mergeCell ref="D5:D6"/>
    <mergeCell ref="E5:E6"/>
    <mergeCell ref="F5:F6"/>
    <mergeCell ref="G5:G6"/>
    <mergeCell ref="H5:H6"/>
    <mergeCell ref="I5:I6"/>
    <mergeCell ref="R5:R6"/>
    <mergeCell ref="S5:S6"/>
    <mergeCell ref="A2:Y3"/>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showGridLines="0" zoomScale="80" zoomScaleNormal="80" workbookViewId="0">
      <selection activeCell="A2" sqref="A2:K2"/>
    </sheetView>
  </sheetViews>
  <sheetFormatPr defaultColWidth="9" defaultRowHeight="13.5"/>
  <cols>
    <col min="1" max="1" width="14.525" style="23" customWidth="1"/>
    <col min="2" max="11" width="19.3333333333333" style="23" customWidth="1"/>
    <col min="12" max="16384" width="9" style="23"/>
  </cols>
  <sheetData>
    <row r="1" ht="20" customHeight="1" spans="1:2">
      <c r="A1" s="24" t="s">
        <v>715</v>
      </c>
      <c r="B1" s="24"/>
    </row>
    <row r="2" ht="25.2" customHeight="1" spans="1:11">
      <c r="A2" s="25" t="s">
        <v>716</v>
      </c>
      <c r="B2" s="26"/>
      <c r="C2" s="26"/>
      <c r="D2" s="26"/>
      <c r="E2" s="26"/>
      <c r="F2" s="26"/>
      <c r="G2" s="26"/>
      <c r="H2" s="26"/>
      <c r="I2" s="26"/>
      <c r="J2" s="26"/>
      <c r="K2" s="53"/>
    </row>
    <row r="3" ht="19.8" customHeight="1" spans="1:12">
      <c r="A3" s="27" t="s">
        <v>717</v>
      </c>
      <c r="B3" s="28"/>
      <c r="C3" s="28"/>
      <c r="D3" s="28"/>
      <c r="E3" s="28"/>
      <c r="F3" s="28"/>
      <c r="G3" s="28"/>
      <c r="H3" s="28"/>
      <c r="I3" s="28"/>
      <c r="J3" s="28"/>
      <c r="K3" s="54"/>
      <c r="L3" s="55"/>
    </row>
    <row r="4" ht="15" customHeight="1" spans="1:12">
      <c r="A4" s="29" t="s">
        <v>718</v>
      </c>
      <c r="B4" s="30"/>
      <c r="C4" s="31" t="s">
        <v>557</v>
      </c>
      <c r="D4" s="31"/>
      <c r="E4" s="31"/>
      <c r="F4" s="31"/>
      <c r="G4" s="31"/>
      <c r="H4" s="31"/>
      <c r="I4" s="31"/>
      <c r="J4" s="56"/>
      <c r="K4" s="57"/>
      <c r="L4" s="55"/>
    </row>
    <row r="5" ht="22.05" customHeight="1" spans="1:12">
      <c r="A5" s="32" t="s">
        <v>719</v>
      </c>
      <c r="B5" s="32"/>
      <c r="C5" s="33" t="s">
        <v>720</v>
      </c>
      <c r="D5" s="34" t="s">
        <v>224</v>
      </c>
      <c r="E5" s="34"/>
      <c r="F5" s="34"/>
      <c r="G5" s="34"/>
      <c r="H5" s="35" t="s">
        <v>393</v>
      </c>
      <c r="I5" s="35"/>
      <c r="J5" s="35"/>
      <c r="K5" s="35"/>
      <c r="L5" s="55"/>
    </row>
    <row r="6" ht="22.05" customHeight="1" spans="1:11">
      <c r="A6" s="36"/>
      <c r="B6" s="36"/>
      <c r="C6" s="37"/>
      <c r="D6" s="36" t="s">
        <v>7</v>
      </c>
      <c r="E6" s="36" t="s">
        <v>721</v>
      </c>
      <c r="F6" s="36" t="s">
        <v>722</v>
      </c>
      <c r="G6" s="36" t="s">
        <v>548</v>
      </c>
      <c r="H6" s="36" t="s">
        <v>7</v>
      </c>
      <c r="I6" s="36" t="s">
        <v>721</v>
      </c>
      <c r="J6" s="36" t="s">
        <v>722</v>
      </c>
      <c r="K6" s="36" t="s">
        <v>548</v>
      </c>
    </row>
    <row r="7" ht="30" customHeight="1" spans="1:11">
      <c r="A7" s="36"/>
      <c r="B7" s="36"/>
      <c r="C7" s="38">
        <f>D7+H7</f>
        <v>343491.59</v>
      </c>
      <c r="D7" s="39">
        <f>SUM(E7:G7)</f>
        <v>214935.06</v>
      </c>
      <c r="E7" s="39">
        <v>214935.06</v>
      </c>
      <c r="F7" s="39"/>
      <c r="G7" s="39" t="s">
        <v>723</v>
      </c>
      <c r="H7" s="39">
        <f>SUM(I7:K7)</f>
        <v>128556.53</v>
      </c>
      <c r="I7" s="58">
        <f>108412.4+4095.83</f>
        <v>112508.23</v>
      </c>
      <c r="J7" s="39">
        <v>16048.3</v>
      </c>
      <c r="K7" s="39" t="s">
        <v>723</v>
      </c>
    </row>
    <row r="8" ht="180" customHeight="1" spans="1:11">
      <c r="A8" s="40" t="s">
        <v>724</v>
      </c>
      <c r="B8" s="41" t="s">
        <v>725</v>
      </c>
      <c r="C8" s="42" t="s">
        <v>726</v>
      </c>
      <c r="D8" s="42"/>
      <c r="E8" s="42"/>
      <c r="F8" s="42"/>
      <c r="G8" s="42"/>
      <c r="H8" s="42"/>
      <c r="I8" s="42"/>
      <c r="J8" s="42"/>
      <c r="K8" s="42"/>
    </row>
    <row r="9" ht="30" customHeight="1" spans="1:11">
      <c r="A9" s="40" t="s">
        <v>724</v>
      </c>
      <c r="B9" s="43" t="s">
        <v>727</v>
      </c>
      <c r="C9" s="43"/>
      <c r="D9" s="43"/>
      <c r="E9" s="43"/>
      <c r="F9" s="43"/>
      <c r="G9" s="43"/>
      <c r="H9" s="43"/>
      <c r="I9" s="43"/>
      <c r="J9" s="43"/>
      <c r="K9" s="43"/>
    </row>
    <row r="10" ht="21.3" customHeight="1" spans="1:11">
      <c r="A10" s="40" t="s">
        <v>724</v>
      </c>
      <c r="B10" s="44" t="s">
        <v>728</v>
      </c>
      <c r="C10" s="45" t="s">
        <v>729</v>
      </c>
      <c r="D10" s="46"/>
      <c r="E10" s="45" t="s">
        <v>730</v>
      </c>
      <c r="F10" s="47"/>
      <c r="G10" s="46"/>
      <c r="H10" s="44" t="s">
        <v>731</v>
      </c>
      <c r="I10" s="44" t="s">
        <v>732</v>
      </c>
      <c r="J10" s="44" t="s">
        <v>733</v>
      </c>
      <c r="K10" s="44" t="s">
        <v>734</v>
      </c>
    </row>
    <row r="11" ht="30" customHeight="1" spans="1:11">
      <c r="A11" s="48" t="s">
        <v>724</v>
      </c>
      <c r="B11" s="49" t="s">
        <v>735</v>
      </c>
      <c r="C11" s="50" t="s">
        <v>736</v>
      </c>
      <c r="D11" s="51" t="s">
        <v>723</v>
      </c>
      <c r="E11" s="52" t="s">
        <v>737</v>
      </c>
      <c r="F11" s="52" t="s">
        <v>723</v>
      </c>
      <c r="G11" s="52" t="s">
        <v>723</v>
      </c>
      <c r="H11" s="49" t="s">
        <v>738</v>
      </c>
      <c r="I11" s="49" t="s">
        <v>739</v>
      </c>
      <c r="J11" s="59" t="s">
        <v>740</v>
      </c>
      <c r="K11" s="60" t="s">
        <v>739</v>
      </c>
    </row>
    <row r="12" ht="30" customHeight="1" spans="1:11">
      <c r="A12" s="48" t="s">
        <v>724</v>
      </c>
      <c r="B12" s="49" t="s">
        <v>735</v>
      </c>
      <c r="C12" s="50" t="s">
        <v>741</v>
      </c>
      <c r="D12" s="51"/>
      <c r="E12" s="52" t="s">
        <v>742</v>
      </c>
      <c r="F12" s="52"/>
      <c r="G12" s="52"/>
      <c r="H12" s="49" t="s">
        <v>738</v>
      </c>
      <c r="I12" s="49" t="s">
        <v>743</v>
      </c>
      <c r="J12" s="59" t="s">
        <v>744</v>
      </c>
      <c r="K12" s="60" t="s">
        <v>739</v>
      </c>
    </row>
    <row r="13" ht="30" customHeight="1" spans="1:11">
      <c r="A13" s="48" t="s">
        <v>724</v>
      </c>
      <c r="B13" s="49" t="s">
        <v>735</v>
      </c>
      <c r="C13" s="50" t="s">
        <v>745</v>
      </c>
      <c r="D13" s="51"/>
      <c r="E13" s="52" t="s">
        <v>746</v>
      </c>
      <c r="F13" s="52"/>
      <c r="G13" s="52"/>
      <c r="H13" s="49" t="s">
        <v>738</v>
      </c>
      <c r="I13" s="49" t="s">
        <v>747</v>
      </c>
      <c r="J13" s="59" t="s">
        <v>744</v>
      </c>
      <c r="K13" s="60" t="s">
        <v>739</v>
      </c>
    </row>
    <row r="14" ht="30" customHeight="1" spans="1:11">
      <c r="A14" s="48" t="s">
        <v>724</v>
      </c>
      <c r="B14" s="49" t="s">
        <v>735</v>
      </c>
      <c r="C14" s="50" t="s">
        <v>748</v>
      </c>
      <c r="D14" s="51"/>
      <c r="E14" s="52" t="s">
        <v>749</v>
      </c>
      <c r="F14" s="52"/>
      <c r="G14" s="52"/>
      <c r="H14" s="49" t="s">
        <v>738</v>
      </c>
      <c r="I14" s="49" t="s">
        <v>750</v>
      </c>
      <c r="J14" s="59" t="s">
        <v>751</v>
      </c>
      <c r="K14" s="60" t="s">
        <v>739</v>
      </c>
    </row>
    <row r="15" ht="30" customHeight="1" spans="1:11">
      <c r="A15" s="48" t="s">
        <v>724</v>
      </c>
      <c r="B15" s="49" t="s">
        <v>735</v>
      </c>
      <c r="C15" s="50" t="s">
        <v>748</v>
      </c>
      <c r="D15" s="51"/>
      <c r="E15" s="52" t="s">
        <v>752</v>
      </c>
      <c r="F15" s="52"/>
      <c r="G15" s="52"/>
      <c r="H15" s="49" t="s">
        <v>738</v>
      </c>
      <c r="I15" s="49" t="s">
        <v>750</v>
      </c>
      <c r="J15" s="59" t="s">
        <v>751</v>
      </c>
      <c r="K15" s="60" t="s">
        <v>739</v>
      </c>
    </row>
    <row r="16" ht="30" customHeight="1" spans="1:11">
      <c r="A16" s="48" t="s">
        <v>724</v>
      </c>
      <c r="B16" s="49" t="s">
        <v>753</v>
      </c>
      <c r="C16" s="50" t="s">
        <v>754</v>
      </c>
      <c r="D16" s="51"/>
      <c r="E16" s="52" t="s">
        <v>755</v>
      </c>
      <c r="F16" s="52"/>
      <c r="G16" s="52"/>
      <c r="H16" s="49" t="s">
        <v>738</v>
      </c>
      <c r="I16" s="49" t="s">
        <v>756</v>
      </c>
      <c r="J16" s="59" t="s">
        <v>740</v>
      </c>
      <c r="K16" s="60" t="s">
        <v>739</v>
      </c>
    </row>
    <row r="17" ht="30" customHeight="1" spans="1:11">
      <c r="A17" s="48" t="s">
        <v>724</v>
      </c>
      <c r="B17" s="49" t="s">
        <v>753</v>
      </c>
      <c r="C17" s="50" t="s">
        <v>757</v>
      </c>
      <c r="D17" s="51"/>
      <c r="E17" s="52" t="s">
        <v>758</v>
      </c>
      <c r="F17" s="52"/>
      <c r="G17" s="52"/>
      <c r="H17" s="49" t="s">
        <v>738</v>
      </c>
      <c r="I17" s="49" t="s">
        <v>759</v>
      </c>
      <c r="J17" s="59" t="s">
        <v>744</v>
      </c>
      <c r="K17" s="60" t="s">
        <v>739</v>
      </c>
    </row>
    <row r="18" ht="30" customHeight="1" spans="1:11">
      <c r="A18" s="48" t="s">
        <v>724</v>
      </c>
      <c r="B18" s="49" t="s">
        <v>753</v>
      </c>
      <c r="C18" s="50" t="s">
        <v>760</v>
      </c>
      <c r="D18" s="51"/>
      <c r="E18" s="52" t="s">
        <v>761</v>
      </c>
      <c r="F18" s="52"/>
      <c r="G18" s="52"/>
      <c r="H18" s="49" t="s">
        <v>738</v>
      </c>
      <c r="I18" s="49" t="s">
        <v>762</v>
      </c>
      <c r="J18" s="59" t="s">
        <v>763</v>
      </c>
      <c r="K18" s="60" t="s">
        <v>739</v>
      </c>
    </row>
    <row r="19" ht="30" customHeight="1" spans="1:11">
      <c r="A19" s="48" t="s">
        <v>724</v>
      </c>
      <c r="B19" s="49" t="s">
        <v>753</v>
      </c>
      <c r="C19" s="50" t="s">
        <v>764</v>
      </c>
      <c r="D19" s="51"/>
      <c r="E19" s="52" t="s">
        <v>765</v>
      </c>
      <c r="F19" s="52"/>
      <c r="G19" s="52"/>
      <c r="H19" s="49" t="s">
        <v>738</v>
      </c>
      <c r="I19" s="49" t="s">
        <v>766</v>
      </c>
      <c r="J19" s="59" t="s">
        <v>767</v>
      </c>
      <c r="K19" s="60" t="s">
        <v>739</v>
      </c>
    </row>
    <row r="20" ht="30" customHeight="1" spans="1:11">
      <c r="A20" s="48" t="s">
        <v>724</v>
      </c>
      <c r="B20" s="49" t="s">
        <v>768</v>
      </c>
      <c r="C20" s="50" t="s">
        <v>768</v>
      </c>
      <c r="D20" s="51"/>
      <c r="E20" s="52" t="s">
        <v>769</v>
      </c>
      <c r="F20" s="52"/>
      <c r="G20" s="52"/>
      <c r="H20" s="49" t="s">
        <v>738</v>
      </c>
      <c r="I20" s="49" t="s">
        <v>770</v>
      </c>
      <c r="J20" s="59" t="s">
        <v>744</v>
      </c>
      <c r="K20" s="60" t="s">
        <v>739</v>
      </c>
    </row>
    <row r="21" ht="84" customHeight="1" spans="1:11">
      <c r="A21" s="41" t="s">
        <v>771</v>
      </c>
      <c r="B21" s="42" t="s">
        <v>723</v>
      </c>
      <c r="C21" s="42"/>
      <c r="D21" s="42"/>
      <c r="E21" s="42"/>
      <c r="F21" s="42"/>
      <c r="G21" s="42"/>
      <c r="H21" s="42"/>
      <c r="I21" s="42"/>
      <c r="J21" s="42"/>
      <c r="K21" s="42"/>
    </row>
  </sheetData>
  <mergeCells count="29">
    <mergeCell ref="A1:B1"/>
    <mergeCell ref="A2:K2"/>
    <mergeCell ref="A3:K3"/>
    <mergeCell ref="A4:B4"/>
    <mergeCell ref="C4:I4"/>
    <mergeCell ref="J4:K4"/>
    <mergeCell ref="D5:G5"/>
    <mergeCell ref="H5:K5"/>
    <mergeCell ref="C8:K8"/>
    <mergeCell ref="B9:K9"/>
    <mergeCell ref="C10:D10"/>
    <mergeCell ref="E10:G10"/>
    <mergeCell ref="E11:G11"/>
    <mergeCell ref="E12:G12"/>
    <mergeCell ref="E13:G13"/>
    <mergeCell ref="E14:G14"/>
    <mergeCell ref="E15:G15"/>
    <mergeCell ref="E16:G16"/>
    <mergeCell ref="E17:G17"/>
    <mergeCell ref="E18:G18"/>
    <mergeCell ref="E19:G19"/>
    <mergeCell ref="E20:G20"/>
    <mergeCell ref="B21:K21"/>
    <mergeCell ref="A8:A20"/>
    <mergeCell ref="B11:B15"/>
    <mergeCell ref="B16:B19"/>
    <mergeCell ref="C5:C6"/>
    <mergeCell ref="C14:D15"/>
    <mergeCell ref="A5:B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2"/>
  <sheetViews>
    <sheetView workbookViewId="0">
      <selection activeCell="A21" sqref="A21:O21"/>
    </sheetView>
  </sheetViews>
  <sheetFormatPr defaultColWidth="9" defaultRowHeight="11.25"/>
  <cols>
    <col min="1" max="1" width="21" style="2" customWidth="1"/>
    <col min="2" max="2" width="14.625" style="2" customWidth="1"/>
    <col min="3" max="3" width="24.5" style="2" customWidth="1"/>
    <col min="4" max="4" width="16.375" style="2" customWidth="1"/>
    <col min="5" max="5" width="11.5" style="2" customWidth="1"/>
    <col min="6" max="6" width="11.375" style="2" customWidth="1"/>
    <col min="7" max="7" width="10.25" style="2" customWidth="1"/>
    <col min="8" max="8" width="11" style="2" customWidth="1"/>
    <col min="9" max="9" width="9.75" style="2" customWidth="1"/>
    <col min="10" max="10" width="7.5" style="2" customWidth="1"/>
    <col min="11" max="11" width="12.75" style="2" customWidth="1"/>
    <col min="12" max="13" width="7.5" style="2" customWidth="1"/>
    <col min="14" max="14" width="6.25" style="2" customWidth="1"/>
    <col min="15" max="15" width="12.25" style="2" customWidth="1"/>
    <col min="16" max="16" width="8.25" style="2" customWidth="1"/>
    <col min="17" max="16384" width="9" style="2"/>
  </cols>
  <sheetData>
    <row r="1" s="1" customFormat="1" ht="20.65" customHeight="1" spans="1:2">
      <c r="A1" s="6" t="s">
        <v>772</v>
      </c>
      <c r="B1" s="6"/>
    </row>
    <row r="2" s="2" customFormat="1" ht="37.9" customHeight="1" spans="1:15">
      <c r="A2" s="7" t="s">
        <v>773</v>
      </c>
      <c r="B2" s="7"/>
      <c r="C2" s="7"/>
      <c r="D2" s="7"/>
      <c r="E2" s="7"/>
      <c r="F2" s="7"/>
      <c r="G2" s="7"/>
      <c r="H2" s="7"/>
      <c r="I2" s="7"/>
      <c r="J2" s="7"/>
      <c r="K2" s="7"/>
      <c r="L2" s="7"/>
      <c r="M2" s="7"/>
      <c r="N2" s="7"/>
      <c r="O2" s="7"/>
    </row>
    <row r="3" s="3" customFormat="1" ht="21.75" customHeight="1" spans="1:15">
      <c r="A3" s="8"/>
      <c r="B3" s="8"/>
      <c r="C3" s="8"/>
      <c r="D3" s="8"/>
      <c r="E3" s="8"/>
      <c r="F3" s="8"/>
      <c r="G3" s="8"/>
      <c r="H3" s="8"/>
      <c r="I3" s="8"/>
      <c r="J3" s="8"/>
      <c r="K3" s="8"/>
      <c r="L3" s="8"/>
      <c r="M3" s="8"/>
      <c r="N3" s="8"/>
      <c r="O3" s="16" t="s">
        <v>2</v>
      </c>
    </row>
    <row r="4" s="4" customFormat="1" ht="25.15" customHeight="1" spans="1:15">
      <c r="A4" s="9" t="s">
        <v>774</v>
      </c>
      <c r="B4" s="10" t="s">
        <v>775</v>
      </c>
      <c r="C4" s="10"/>
      <c r="D4" s="9" t="s">
        <v>776</v>
      </c>
      <c r="E4" s="10" t="s">
        <v>777</v>
      </c>
      <c r="F4" s="10"/>
      <c r="G4" s="10"/>
      <c r="H4" s="10"/>
      <c r="I4" s="10"/>
      <c r="J4" s="17" t="s">
        <v>778</v>
      </c>
      <c r="K4" s="17"/>
      <c r="L4" s="10" t="s">
        <v>779</v>
      </c>
      <c r="M4" s="10"/>
      <c r="N4" s="10"/>
      <c r="O4" s="10"/>
    </row>
    <row r="5" s="4" customFormat="1" ht="25.15" customHeight="1" spans="1:15">
      <c r="A5" s="9" t="s">
        <v>780</v>
      </c>
      <c r="B5" s="10" t="s">
        <v>557</v>
      </c>
      <c r="C5" s="10"/>
      <c r="D5" s="9" t="s">
        <v>781</v>
      </c>
      <c r="E5" s="10"/>
      <c r="F5" s="10"/>
      <c r="G5" s="10"/>
      <c r="H5" s="10"/>
      <c r="I5" s="10"/>
      <c r="J5" s="17" t="s">
        <v>782</v>
      </c>
      <c r="K5" s="17"/>
      <c r="L5" s="18">
        <v>26</v>
      </c>
      <c r="M5" s="19"/>
      <c r="N5" s="19"/>
      <c r="O5" s="20"/>
    </row>
    <row r="6" s="4" customFormat="1" ht="25.15" customHeight="1" spans="1:15">
      <c r="A6" s="9" t="s">
        <v>783</v>
      </c>
      <c r="B6" s="10">
        <v>10</v>
      </c>
      <c r="C6" s="10"/>
      <c r="D6" s="9" t="s">
        <v>784</v>
      </c>
      <c r="E6" s="10" t="s">
        <v>785</v>
      </c>
      <c r="F6" s="10"/>
      <c r="G6" s="10"/>
      <c r="H6" s="10"/>
      <c r="I6" s="10"/>
      <c r="J6" s="17" t="s">
        <v>786</v>
      </c>
      <c r="K6" s="17" t="s">
        <v>787</v>
      </c>
      <c r="L6" s="21">
        <v>26</v>
      </c>
      <c r="M6" s="21"/>
      <c r="N6" s="21"/>
      <c r="O6" s="21"/>
    </row>
    <row r="7" s="4" customFormat="1" ht="25.15" customHeight="1" spans="1:15">
      <c r="A7" s="11" t="s">
        <v>788</v>
      </c>
      <c r="B7" s="12" t="s">
        <v>789</v>
      </c>
      <c r="C7" s="12"/>
      <c r="D7" s="12"/>
      <c r="E7" s="12"/>
      <c r="F7" s="12"/>
      <c r="G7" s="12"/>
      <c r="H7" s="12"/>
      <c r="I7" s="12"/>
      <c r="J7" s="17" t="s">
        <v>790</v>
      </c>
      <c r="K7" s="17"/>
      <c r="L7" s="22" t="s">
        <v>791</v>
      </c>
      <c r="M7" s="14"/>
      <c r="N7" s="14"/>
      <c r="O7" s="14"/>
    </row>
    <row r="8" s="4" customFormat="1" ht="25.15" customHeight="1" spans="1:15">
      <c r="A8" s="11"/>
      <c r="B8" s="12"/>
      <c r="C8" s="12"/>
      <c r="D8" s="12"/>
      <c r="E8" s="12"/>
      <c r="F8" s="12"/>
      <c r="G8" s="12"/>
      <c r="H8" s="12"/>
      <c r="I8" s="12"/>
      <c r="J8" s="17" t="s">
        <v>792</v>
      </c>
      <c r="K8" s="17"/>
      <c r="L8" s="22" t="s">
        <v>791</v>
      </c>
      <c r="M8" s="14"/>
      <c r="N8" s="14"/>
      <c r="O8" s="14"/>
    </row>
    <row r="9" s="4" customFormat="1" ht="25.15" customHeight="1" spans="1:15">
      <c r="A9" s="11"/>
      <c r="B9" s="12"/>
      <c r="C9" s="12"/>
      <c r="D9" s="12"/>
      <c r="E9" s="12"/>
      <c r="F9" s="12"/>
      <c r="G9" s="12"/>
      <c r="H9" s="12"/>
      <c r="I9" s="12"/>
      <c r="J9" s="17" t="s">
        <v>793</v>
      </c>
      <c r="K9" s="17"/>
      <c r="L9" s="22" t="s">
        <v>791</v>
      </c>
      <c r="M9" s="14"/>
      <c r="N9" s="14"/>
      <c r="O9" s="14"/>
    </row>
    <row r="10" s="4" customFormat="1" ht="25.15" customHeight="1" spans="1:15">
      <c r="A10" s="11"/>
      <c r="B10" s="12"/>
      <c r="C10" s="12"/>
      <c r="D10" s="12"/>
      <c r="E10" s="12"/>
      <c r="F10" s="12"/>
      <c r="G10" s="12"/>
      <c r="H10" s="12"/>
      <c r="I10" s="12"/>
      <c r="J10" s="17" t="s">
        <v>794</v>
      </c>
      <c r="K10" s="17"/>
      <c r="L10" s="22" t="s">
        <v>791</v>
      </c>
      <c r="M10" s="14"/>
      <c r="N10" s="14"/>
      <c r="O10" s="14"/>
    </row>
    <row r="11" s="5" customFormat="1" ht="18.75" customHeight="1" spans="1:15">
      <c r="A11" s="13" t="s">
        <v>728</v>
      </c>
      <c r="B11" s="13" t="s">
        <v>729</v>
      </c>
      <c r="C11" s="13" t="s">
        <v>795</v>
      </c>
      <c r="D11" s="13" t="s">
        <v>796</v>
      </c>
      <c r="E11" s="13" t="s">
        <v>797</v>
      </c>
      <c r="F11" s="13" t="s">
        <v>798</v>
      </c>
      <c r="G11" s="13" t="s">
        <v>799</v>
      </c>
      <c r="H11" s="13" t="s">
        <v>800</v>
      </c>
      <c r="I11" s="13" t="s">
        <v>801</v>
      </c>
      <c r="J11" s="9"/>
      <c r="K11" s="14"/>
      <c r="L11" s="14"/>
      <c r="M11" s="14"/>
      <c r="N11" s="14"/>
      <c r="O11" s="14"/>
    </row>
    <row r="12" s="4" customFormat="1" ht="18.75" customHeight="1" spans="1:15">
      <c r="A12" s="14" t="s">
        <v>735</v>
      </c>
      <c r="B12" s="14" t="s">
        <v>748</v>
      </c>
      <c r="C12" s="14" t="s">
        <v>802</v>
      </c>
      <c r="D12" s="14" t="s">
        <v>803</v>
      </c>
      <c r="E12" s="14"/>
      <c r="F12" s="14" t="s">
        <v>804</v>
      </c>
      <c r="G12" s="14" t="s">
        <v>805</v>
      </c>
      <c r="H12" s="14" t="s">
        <v>806</v>
      </c>
      <c r="I12" s="14"/>
      <c r="J12" s="14"/>
      <c r="K12" s="14"/>
      <c r="L12" s="14"/>
      <c r="M12" s="14"/>
      <c r="N12" s="14"/>
      <c r="O12" s="14"/>
    </row>
    <row r="13" s="4" customFormat="1" ht="18.75" customHeight="1" spans="1:15">
      <c r="A13" s="14" t="s">
        <v>735</v>
      </c>
      <c r="B13" s="14" t="s">
        <v>736</v>
      </c>
      <c r="C13" s="14" t="s">
        <v>807</v>
      </c>
      <c r="D13" s="14" t="s">
        <v>738</v>
      </c>
      <c r="E13" s="14"/>
      <c r="F13" s="14" t="s">
        <v>759</v>
      </c>
      <c r="G13" s="14" t="s">
        <v>744</v>
      </c>
      <c r="H13" s="14" t="s">
        <v>808</v>
      </c>
      <c r="I13" s="14"/>
      <c r="J13" s="14"/>
      <c r="K13" s="14"/>
      <c r="L13" s="14"/>
      <c r="M13" s="14"/>
      <c r="N13" s="14"/>
      <c r="O13" s="14"/>
    </row>
    <row r="14" s="4" customFormat="1" ht="18.75" customHeight="1" spans="1:15">
      <c r="A14" s="14" t="s">
        <v>735</v>
      </c>
      <c r="B14" s="14" t="s">
        <v>745</v>
      </c>
      <c r="C14" s="14" t="s">
        <v>809</v>
      </c>
      <c r="D14" s="14" t="s">
        <v>803</v>
      </c>
      <c r="E14" s="14"/>
      <c r="F14" s="14">
        <v>2025</v>
      </c>
      <c r="G14" s="14" t="s">
        <v>810</v>
      </c>
      <c r="H14" s="14" t="s">
        <v>808</v>
      </c>
      <c r="I14" s="14"/>
      <c r="J14" s="14"/>
      <c r="K14" s="14"/>
      <c r="L14" s="14"/>
      <c r="M14" s="14"/>
      <c r="N14" s="14"/>
      <c r="O14" s="14"/>
    </row>
    <row r="15" s="4" customFormat="1" ht="18.75" customHeight="1" spans="1:15">
      <c r="A15" s="14" t="s">
        <v>753</v>
      </c>
      <c r="B15" s="14" t="s">
        <v>760</v>
      </c>
      <c r="C15" s="14" t="s">
        <v>811</v>
      </c>
      <c r="D15" s="14" t="s">
        <v>812</v>
      </c>
      <c r="E15" s="14"/>
      <c r="F15" s="14" t="s">
        <v>813</v>
      </c>
      <c r="G15" s="14"/>
      <c r="H15" s="14" t="s">
        <v>808</v>
      </c>
      <c r="I15" s="14"/>
      <c r="J15" s="14"/>
      <c r="K15" s="14"/>
      <c r="L15" s="14"/>
      <c r="M15" s="14"/>
      <c r="N15" s="14"/>
      <c r="O15" s="14"/>
    </row>
    <row r="16" s="4" customFormat="1" ht="18.75" customHeight="1" spans="1:15">
      <c r="A16" s="14" t="s">
        <v>753</v>
      </c>
      <c r="B16" s="14" t="s">
        <v>757</v>
      </c>
      <c r="C16" s="14" t="s">
        <v>814</v>
      </c>
      <c r="D16" s="14" t="s">
        <v>812</v>
      </c>
      <c r="E16" s="14"/>
      <c r="F16" s="14" t="s">
        <v>813</v>
      </c>
      <c r="G16" s="14"/>
      <c r="H16" s="14" t="s">
        <v>808</v>
      </c>
      <c r="I16" s="14"/>
      <c r="J16" s="14"/>
      <c r="K16" s="14"/>
      <c r="L16" s="14"/>
      <c r="M16" s="14"/>
      <c r="N16" s="14"/>
      <c r="O16" s="14"/>
    </row>
    <row r="17" s="4" customFormat="1" ht="18.75" customHeight="1" spans="1:15">
      <c r="A17" s="14" t="s">
        <v>768</v>
      </c>
      <c r="B17" s="14" t="s">
        <v>815</v>
      </c>
      <c r="C17" s="14" t="s">
        <v>816</v>
      </c>
      <c r="D17" s="14" t="s">
        <v>738</v>
      </c>
      <c r="E17" s="14"/>
      <c r="F17" s="14" t="s">
        <v>770</v>
      </c>
      <c r="G17" s="14" t="s">
        <v>744</v>
      </c>
      <c r="H17" s="14" t="s">
        <v>739</v>
      </c>
      <c r="I17" s="14"/>
      <c r="J17" s="14"/>
      <c r="K17" s="14"/>
      <c r="L17" s="14"/>
      <c r="M17" s="14"/>
      <c r="N17" s="14"/>
      <c r="O17" s="14"/>
    </row>
    <row r="18" s="2" customFormat="1" ht="12" customHeight="1" spans="2:10">
      <c r="B18" s="15"/>
      <c r="C18" s="15"/>
      <c r="D18" s="15"/>
      <c r="J18" s="15"/>
    </row>
    <row r="19" s="2" customFormat="1" spans="2:10">
      <c r="B19" s="15"/>
      <c r="C19" s="15"/>
      <c r="D19" s="15"/>
      <c r="J19" s="15"/>
    </row>
    <row r="20" s="2" customFormat="1" spans="2:10">
      <c r="B20" s="15"/>
      <c r="C20" s="15"/>
      <c r="D20" s="15"/>
      <c r="J20" s="15"/>
    </row>
    <row r="21" s="2" customFormat="1" ht="37.9" customHeight="1" spans="1:15">
      <c r="A21" s="7" t="s">
        <v>817</v>
      </c>
      <c r="B21" s="7"/>
      <c r="C21" s="7"/>
      <c r="D21" s="7"/>
      <c r="E21" s="7"/>
      <c r="F21" s="7"/>
      <c r="G21" s="7"/>
      <c r="H21" s="7"/>
      <c r="I21" s="7"/>
      <c r="J21" s="7"/>
      <c r="K21" s="7"/>
      <c r="L21" s="7"/>
      <c r="M21" s="7"/>
      <c r="N21" s="7"/>
      <c r="O21" s="7"/>
    </row>
    <row r="22" s="3" customFormat="1" ht="21.75" customHeight="1" spans="1:15">
      <c r="A22" s="8"/>
      <c r="B22" s="8"/>
      <c r="C22" s="8"/>
      <c r="D22" s="8"/>
      <c r="E22" s="8"/>
      <c r="F22" s="8"/>
      <c r="G22" s="8"/>
      <c r="H22" s="8"/>
      <c r="I22" s="8"/>
      <c r="J22" s="8"/>
      <c r="K22" s="8"/>
      <c r="L22" s="8"/>
      <c r="M22" s="8"/>
      <c r="N22" s="8"/>
      <c r="O22" s="16" t="s">
        <v>2</v>
      </c>
    </row>
    <row r="23" s="4" customFormat="1" ht="25.15" customHeight="1" spans="1:15">
      <c r="A23" s="9" t="s">
        <v>774</v>
      </c>
      <c r="B23" s="10" t="s">
        <v>775</v>
      </c>
      <c r="C23" s="10"/>
      <c r="D23" s="9" t="s">
        <v>776</v>
      </c>
      <c r="E23" s="10" t="s">
        <v>658</v>
      </c>
      <c r="F23" s="10"/>
      <c r="G23" s="10"/>
      <c r="H23" s="10"/>
      <c r="I23" s="10"/>
      <c r="J23" s="17" t="s">
        <v>778</v>
      </c>
      <c r="K23" s="17"/>
      <c r="L23" s="10" t="s">
        <v>818</v>
      </c>
      <c r="M23" s="10"/>
      <c r="N23" s="10"/>
      <c r="O23" s="10"/>
    </row>
    <row r="24" s="4" customFormat="1" ht="25.15" customHeight="1" spans="1:15">
      <c r="A24" s="9" t="s">
        <v>780</v>
      </c>
      <c r="B24" s="10" t="s">
        <v>557</v>
      </c>
      <c r="C24" s="10"/>
      <c r="D24" s="9" t="s">
        <v>781</v>
      </c>
      <c r="E24" s="10"/>
      <c r="F24" s="10"/>
      <c r="G24" s="10"/>
      <c r="H24" s="10"/>
      <c r="I24" s="10"/>
      <c r="J24" s="17" t="s">
        <v>782</v>
      </c>
      <c r="K24" s="17"/>
      <c r="L24" s="21">
        <v>3049.8</v>
      </c>
      <c r="M24" s="21"/>
      <c r="N24" s="21"/>
      <c r="O24" s="21"/>
    </row>
    <row r="25" s="4" customFormat="1" ht="25.15" customHeight="1" spans="1:15">
      <c r="A25" s="9" t="s">
        <v>783</v>
      </c>
      <c r="B25" s="10">
        <v>10</v>
      </c>
      <c r="C25" s="10"/>
      <c r="D25" s="9" t="s">
        <v>784</v>
      </c>
      <c r="E25" s="10"/>
      <c r="F25" s="10"/>
      <c r="G25" s="10"/>
      <c r="H25" s="10"/>
      <c r="I25" s="10"/>
      <c r="J25" s="17" t="s">
        <v>786</v>
      </c>
      <c r="K25" s="17" t="s">
        <v>787</v>
      </c>
      <c r="L25" s="21">
        <v>3049.8</v>
      </c>
      <c r="M25" s="21"/>
      <c r="N25" s="21"/>
      <c r="O25" s="21"/>
    </row>
    <row r="26" s="4" customFormat="1" ht="25.15" customHeight="1" spans="1:15">
      <c r="A26" s="11" t="s">
        <v>788</v>
      </c>
      <c r="B26" s="12" t="s">
        <v>819</v>
      </c>
      <c r="C26" s="12"/>
      <c r="D26" s="12"/>
      <c r="E26" s="12"/>
      <c r="F26" s="12"/>
      <c r="G26" s="12"/>
      <c r="H26" s="12"/>
      <c r="I26" s="12"/>
      <c r="J26" s="17" t="s">
        <v>790</v>
      </c>
      <c r="K26" s="17"/>
      <c r="L26" s="22" t="s">
        <v>791</v>
      </c>
      <c r="M26" s="14"/>
      <c r="N26" s="14"/>
      <c r="O26" s="14"/>
    </row>
    <row r="27" s="4" customFormat="1" ht="25.15" customHeight="1" spans="1:15">
      <c r="A27" s="11"/>
      <c r="B27" s="12"/>
      <c r="C27" s="12"/>
      <c r="D27" s="12"/>
      <c r="E27" s="12"/>
      <c r="F27" s="12"/>
      <c r="G27" s="12"/>
      <c r="H27" s="12"/>
      <c r="I27" s="12"/>
      <c r="J27" s="17" t="s">
        <v>792</v>
      </c>
      <c r="K27" s="17"/>
      <c r="L27" s="22" t="s">
        <v>791</v>
      </c>
      <c r="M27" s="14"/>
      <c r="N27" s="14"/>
      <c r="O27" s="14"/>
    </row>
    <row r="28" s="4" customFormat="1" ht="25.15" customHeight="1" spans="1:15">
      <c r="A28" s="11"/>
      <c r="B28" s="12"/>
      <c r="C28" s="12"/>
      <c r="D28" s="12"/>
      <c r="E28" s="12"/>
      <c r="F28" s="12"/>
      <c r="G28" s="12"/>
      <c r="H28" s="12"/>
      <c r="I28" s="12"/>
      <c r="J28" s="17" t="s">
        <v>793</v>
      </c>
      <c r="K28" s="17"/>
      <c r="L28" s="22" t="s">
        <v>791</v>
      </c>
      <c r="M28" s="14"/>
      <c r="N28" s="14"/>
      <c r="O28" s="14"/>
    </row>
    <row r="29" s="4" customFormat="1" ht="25.15" customHeight="1" spans="1:15">
      <c r="A29" s="11"/>
      <c r="B29" s="12"/>
      <c r="C29" s="12"/>
      <c r="D29" s="12"/>
      <c r="E29" s="12"/>
      <c r="F29" s="12"/>
      <c r="G29" s="12"/>
      <c r="H29" s="12"/>
      <c r="I29" s="12"/>
      <c r="J29" s="17" t="s">
        <v>794</v>
      </c>
      <c r="K29" s="17"/>
      <c r="L29" s="22" t="s">
        <v>791</v>
      </c>
      <c r="M29" s="14"/>
      <c r="N29" s="14"/>
      <c r="O29" s="14"/>
    </row>
    <row r="30" s="5" customFormat="1" ht="18.75" customHeight="1" spans="1:15">
      <c r="A30" s="13" t="s">
        <v>728</v>
      </c>
      <c r="B30" s="13" t="s">
        <v>729</v>
      </c>
      <c r="C30" s="13" t="s">
        <v>795</v>
      </c>
      <c r="D30" s="13" t="s">
        <v>796</v>
      </c>
      <c r="E30" s="13" t="s">
        <v>797</v>
      </c>
      <c r="F30" s="13" t="s">
        <v>798</v>
      </c>
      <c r="G30" s="13" t="s">
        <v>799</v>
      </c>
      <c r="H30" s="13" t="s">
        <v>800</v>
      </c>
      <c r="I30" s="13" t="s">
        <v>801</v>
      </c>
      <c r="J30" s="9"/>
      <c r="K30" s="14"/>
      <c r="L30" s="14"/>
      <c r="M30" s="14"/>
      <c r="N30" s="14"/>
      <c r="O30" s="14"/>
    </row>
    <row r="31" s="4" customFormat="1" ht="18.75" customHeight="1" spans="1:15">
      <c r="A31" s="14" t="s">
        <v>735</v>
      </c>
      <c r="B31" s="14" t="s">
        <v>736</v>
      </c>
      <c r="C31" s="14" t="s">
        <v>820</v>
      </c>
      <c r="D31" s="14" t="s">
        <v>738</v>
      </c>
      <c r="E31" s="14"/>
      <c r="F31" s="14" t="s">
        <v>821</v>
      </c>
      <c r="G31" s="14" t="s">
        <v>767</v>
      </c>
      <c r="H31" s="14" t="s">
        <v>806</v>
      </c>
      <c r="I31" s="14"/>
      <c r="J31" s="14"/>
      <c r="K31" s="14"/>
      <c r="L31" s="14"/>
      <c r="M31" s="14"/>
      <c r="N31" s="14"/>
      <c r="O31" s="14"/>
    </row>
    <row r="32" s="4" customFormat="1" ht="18.75" customHeight="1" spans="1:15">
      <c r="A32" s="14" t="s">
        <v>753</v>
      </c>
      <c r="B32" s="14" t="s">
        <v>757</v>
      </c>
      <c r="C32" s="14" t="s">
        <v>822</v>
      </c>
      <c r="D32" s="14" t="s">
        <v>738</v>
      </c>
      <c r="E32" s="14"/>
      <c r="F32" s="14" t="s">
        <v>823</v>
      </c>
      <c r="G32" s="14" t="s">
        <v>744</v>
      </c>
      <c r="H32" s="14" t="s">
        <v>806</v>
      </c>
      <c r="I32" s="14"/>
      <c r="J32" s="14"/>
      <c r="K32" s="14"/>
      <c r="L32" s="14"/>
      <c r="M32" s="14"/>
      <c r="N32" s="14"/>
      <c r="O32" s="14"/>
    </row>
    <row r="33" s="4" customFormat="1" ht="18.75" customHeight="1" spans="1:15">
      <c r="A33" s="14" t="s">
        <v>735</v>
      </c>
      <c r="B33" s="14" t="s">
        <v>741</v>
      </c>
      <c r="C33" s="14" t="s">
        <v>824</v>
      </c>
      <c r="D33" s="14" t="s">
        <v>738</v>
      </c>
      <c r="E33" s="14"/>
      <c r="F33" s="14" t="s">
        <v>759</v>
      </c>
      <c r="G33" s="14" t="s">
        <v>744</v>
      </c>
      <c r="H33" s="14" t="s">
        <v>808</v>
      </c>
      <c r="I33" s="14"/>
      <c r="J33" s="14"/>
      <c r="K33" s="14"/>
      <c r="L33" s="14"/>
      <c r="M33" s="14"/>
      <c r="N33" s="14"/>
      <c r="O33" s="14"/>
    </row>
    <row r="34" s="4" customFormat="1" ht="18.75" customHeight="1" spans="1:15">
      <c r="A34" s="14" t="s">
        <v>735</v>
      </c>
      <c r="B34" s="14" t="s">
        <v>741</v>
      </c>
      <c r="C34" s="14" t="s">
        <v>825</v>
      </c>
      <c r="D34" s="14" t="s">
        <v>738</v>
      </c>
      <c r="E34" s="14"/>
      <c r="F34" s="14" t="s">
        <v>770</v>
      </c>
      <c r="G34" s="14" t="s">
        <v>744</v>
      </c>
      <c r="H34" s="14" t="s">
        <v>808</v>
      </c>
      <c r="I34" s="14"/>
      <c r="J34" s="14"/>
      <c r="K34" s="14"/>
      <c r="L34" s="14"/>
      <c r="M34" s="14"/>
      <c r="N34" s="14"/>
      <c r="O34" s="14"/>
    </row>
    <row r="35" s="4" customFormat="1" ht="18.75" customHeight="1" spans="1:15">
      <c r="A35" s="14" t="s">
        <v>753</v>
      </c>
      <c r="B35" s="14" t="s">
        <v>757</v>
      </c>
      <c r="C35" s="14" t="s">
        <v>826</v>
      </c>
      <c r="D35" s="14" t="s">
        <v>738</v>
      </c>
      <c r="E35" s="14"/>
      <c r="F35" s="14" t="s">
        <v>743</v>
      </c>
      <c r="G35" s="14" t="s">
        <v>744</v>
      </c>
      <c r="H35" s="14" t="s">
        <v>739</v>
      </c>
      <c r="I35" s="14"/>
      <c r="J35" s="14"/>
      <c r="K35" s="14"/>
      <c r="L35" s="14"/>
      <c r="M35" s="14"/>
      <c r="N35" s="14"/>
      <c r="O35" s="14"/>
    </row>
    <row r="36" s="4" customFormat="1" ht="18.75" customHeight="1" spans="1:15">
      <c r="A36" s="14" t="s">
        <v>768</v>
      </c>
      <c r="B36" s="14" t="s">
        <v>827</v>
      </c>
      <c r="C36" s="14" t="s">
        <v>816</v>
      </c>
      <c r="D36" s="14" t="s">
        <v>738</v>
      </c>
      <c r="E36" s="14"/>
      <c r="F36" s="14" t="s">
        <v>747</v>
      </c>
      <c r="G36" s="14" t="s">
        <v>744</v>
      </c>
      <c r="H36" s="14" t="s">
        <v>739</v>
      </c>
      <c r="I36" s="14"/>
      <c r="J36" s="14"/>
      <c r="K36" s="14"/>
      <c r="L36" s="14"/>
      <c r="M36" s="14"/>
      <c r="N36" s="14"/>
      <c r="O36" s="14"/>
    </row>
    <row r="37" s="2" customFormat="1" ht="12" customHeight="1" spans="2:10">
      <c r="B37" s="15"/>
      <c r="C37" s="15"/>
      <c r="D37" s="15"/>
      <c r="J37" s="15"/>
    </row>
    <row r="38" s="2" customFormat="1" ht="12" customHeight="1" spans="2:10">
      <c r="B38" s="15"/>
      <c r="C38" s="15"/>
      <c r="D38" s="15"/>
      <c r="J38" s="15"/>
    </row>
    <row r="39" s="2" customFormat="1" ht="12" customHeight="1" spans="2:10">
      <c r="B39" s="15"/>
      <c r="C39" s="15"/>
      <c r="D39" s="15"/>
      <c r="J39" s="15"/>
    </row>
    <row r="40" s="2" customFormat="1" ht="12" customHeight="1" spans="2:10">
      <c r="B40" s="15"/>
      <c r="C40" s="15"/>
      <c r="D40" s="15"/>
      <c r="J40" s="15"/>
    </row>
    <row r="41" s="2" customFormat="1" spans="2:10">
      <c r="B41" s="15"/>
      <c r="C41" s="15"/>
      <c r="D41" s="15"/>
      <c r="J41" s="15"/>
    </row>
    <row r="42" s="2" customFormat="1" spans="2:10">
      <c r="B42" s="15"/>
      <c r="C42" s="15"/>
      <c r="D42" s="15"/>
      <c r="J42" s="15"/>
    </row>
    <row r="43" s="2" customFormat="1" spans="2:10">
      <c r="B43" s="15"/>
      <c r="C43" s="15"/>
      <c r="D43" s="15"/>
      <c r="J43" s="15"/>
    </row>
    <row r="44" s="2" customFormat="1" spans="2:10">
      <c r="B44" s="15"/>
      <c r="C44" s="15"/>
      <c r="D44" s="15"/>
      <c r="J44" s="15"/>
    </row>
    <row r="45" s="2" customFormat="1" spans="2:10">
      <c r="B45" s="15"/>
      <c r="C45" s="15"/>
      <c r="D45" s="15"/>
      <c r="J45" s="15"/>
    </row>
    <row r="46" s="2" customFormat="1" spans="2:10">
      <c r="B46" s="15"/>
      <c r="C46" s="15"/>
      <c r="D46" s="15"/>
      <c r="J46" s="15"/>
    </row>
    <row r="47" s="2" customFormat="1" spans="2:10">
      <c r="B47" s="15"/>
      <c r="C47" s="15"/>
      <c r="D47" s="15"/>
      <c r="J47" s="15"/>
    </row>
    <row r="48" s="2" customFormat="1" spans="2:10">
      <c r="B48" s="15"/>
      <c r="C48" s="15"/>
      <c r="D48" s="15"/>
      <c r="J48" s="15"/>
    </row>
    <row r="49" s="2" customFormat="1" spans="2:10">
      <c r="B49" s="15"/>
      <c r="C49" s="15"/>
      <c r="D49" s="15"/>
      <c r="J49" s="15"/>
    </row>
    <row r="50" s="2" customFormat="1" spans="2:10">
      <c r="B50" s="15"/>
      <c r="C50" s="15"/>
      <c r="D50" s="15"/>
      <c r="J50" s="15"/>
    </row>
    <row r="51" s="2" customFormat="1" spans="2:10">
      <c r="B51" s="15"/>
      <c r="C51" s="15"/>
      <c r="D51" s="15"/>
      <c r="J51" s="15"/>
    </row>
    <row r="52" s="2" customFormat="1" spans="2:10">
      <c r="B52" s="15"/>
      <c r="C52" s="15"/>
      <c r="D52" s="15"/>
      <c r="J52" s="15"/>
    </row>
    <row r="53" s="2" customFormat="1" spans="2:10">
      <c r="B53" s="15"/>
      <c r="C53" s="15"/>
      <c r="D53" s="15"/>
      <c r="J53" s="15"/>
    </row>
    <row r="54" s="2" customFormat="1" spans="2:10">
      <c r="B54" s="15"/>
      <c r="C54" s="15"/>
      <c r="D54" s="15"/>
      <c r="J54" s="15"/>
    </row>
    <row r="55" s="2" customFormat="1" spans="2:10">
      <c r="B55" s="15"/>
      <c r="C55" s="15"/>
      <c r="D55" s="15"/>
      <c r="J55" s="15"/>
    </row>
    <row r="56" s="2" customFormat="1" spans="2:10">
      <c r="B56" s="15"/>
      <c r="C56" s="15"/>
      <c r="D56" s="15"/>
      <c r="J56" s="15"/>
    </row>
    <row r="57" s="2" customFormat="1" spans="2:10">
      <c r="B57" s="15"/>
      <c r="C57" s="15"/>
      <c r="D57" s="15"/>
      <c r="J57" s="15"/>
    </row>
    <row r="58" s="2" customFormat="1" spans="2:10">
      <c r="B58" s="15"/>
      <c r="C58" s="15"/>
      <c r="D58" s="15"/>
      <c r="J58" s="15"/>
    </row>
    <row r="59" s="2" customFormat="1" spans="2:10">
      <c r="B59" s="15"/>
      <c r="C59" s="15"/>
      <c r="D59" s="15"/>
      <c r="J59" s="15"/>
    </row>
    <row r="60" s="2" customFormat="1" spans="2:10">
      <c r="B60" s="15"/>
      <c r="C60" s="15"/>
      <c r="D60" s="15"/>
      <c r="J60" s="15"/>
    </row>
    <row r="61" s="2" customFormat="1" spans="2:10">
      <c r="B61" s="15"/>
      <c r="C61" s="15"/>
      <c r="D61" s="15"/>
      <c r="J61" s="15"/>
    </row>
    <row r="62" s="2" customFormat="1" spans="2:10">
      <c r="B62" s="15"/>
      <c r="C62" s="15"/>
      <c r="D62" s="15"/>
      <c r="J62" s="15"/>
    </row>
    <row r="63" s="2" customFormat="1" spans="2:10">
      <c r="B63" s="15"/>
      <c r="C63" s="15"/>
      <c r="D63" s="15"/>
      <c r="J63" s="15"/>
    </row>
    <row r="64" s="2" customFormat="1" spans="2:10">
      <c r="B64" s="15"/>
      <c r="C64" s="15"/>
      <c r="D64" s="15"/>
      <c r="J64" s="15"/>
    </row>
    <row r="65" s="2" customFormat="1" spans="2:10">
      <c r="B65" s="15"/>
      <c r="C65" s="15"/>
      <c r="D65" s="15"/>
      <c r="J65" s="15"/>
    </row>
    <row r="66" s="2" customFormat="1" spans="2:10">
      <c r="B66" s="15"/>
      <c r="C66" s="15"/>
      <c r="D66" s="15"/>
      <c r="J66" s="15"/>
    </row>
    <row r="67" s="2" customFormat="1" spans="2:10">
      <c r="B67" s="15"/>
      <c r="C67" s="15"/>
      <c r="D67" s="15"/>
      <c r="J67" s="15"/>
    </row>
    <row r="68" s="2" customFormat="1" spans="2:10">
      <c r="B68" s="15"/>
      <c r="C68" s="15"/>
      <c r="D68" s="15"/>
      <c r="J68" s="15"/>
    </row>
    <row r="69" s="2" customFormat="1" spans="2:10">
      <c r="B69" s="15"/>
      <c r="C69" s="15"/>
      <c r="D69" s="15"/>
      <c r="J69" s="15"/>
    </row>
    <row r="70" s="2" customFormat="1" spans="2:10">
      <c r="B70" s="15"/>
      <c r="C70" s="15"/>
      <c r="D70" s="15"/>
      <c r="J70" s="15"/>
    </row>
    <row r="71" s="2" customFormat="1" spans="2:10">
      <c r="B71" s="15"/>
      <c r="C71" s="15"/>
      <c r="D71" s="15"/>
      <c r="J71" s="15"/>
    </row>
    <row r="72" s="2" customFormat="1" spans="2:10">
      <c r="B72" s="15"/>
      <c r="C72" s="15"/>
      <c r="D72" s="15"/>
      <c r="J72" s="15"/>
    </row>
    <row r="73" s="2" customFormat="1" spans="2:10">
      <c r="B73" s="15"/>
      <c r="C73" s="15"/>
      <c r="D73" s="15"/>
      <c r="J73" s="15"/>
    </row>
    <row r="74" s="2" customFormat="1" spans="2:10">
      <c r="B74" s="15"/>
      <c r="C74" s="15"/>
      <c r="D74" s="15"/>
      <c r="J74" s="15"/>
    </row>
    <row r="75" s="2" customFormat="1" spans="2:10">
      <c r="B75" s="15"/>
      <c r="C75" s="15"/>
      <c r="D75" s="15"/>
      <c r="J75" s="15"/>
    </row>
    <row r="76" s="2" customFormat="1" spans="2:10">
      <c r="B76" s="15"/>
      <c r="C76" s="15"/>
      <c r="D76" s="15"/>
      <c r="J76" s="15"/>
    </row>
    <row r="77" s="2" customFormat="1" spans="2:10">
      <c r="B77" s="15"/>
      <c r="C77" s="15"/>
      <c r="D77" s="15"/>
      <c r="J77" s="15"/>
    </row>
    <row r="78" s="2" customFormat="1" spans="2:10">
      <c r="B78" s="15"/>
      <c r="C78" s="15"/>
      <c r="D78" s="15"/>
      <c r="J78" s="15"/>
    </row>
    <row r="79" s="2" customFormat="1" spans="2:10">
      <c r="B79" s="15"/>
      <c r="C79" s="15"/>
      <c r="D79" s="15"/>
      <c r="J79" s="15"/>
    </row>
    <row r="80" s="2" customFormat="1" spans="2:10">
      <c r="B80" s="15"/>
      <c r="C80" s="15"/>
      <c r="D80" s="15"/>
      <c r="J80" s="15"/>
    </row>
    <row r="81" s="2" customFormat="1" spans="2:10">
      <c r="B81" s="15"/>
      <c r="C81" s="15"/>
      <c r="D81" s="15"/>
      <c r="J81" s="15"/>
    </row>
    <row r="82" s="2" customFormat="1" spans="2:10">
      <c r="B82" s="15"/>
      <c r="C82" s="15"/>
      <c r="D82" s="15"/>
      <c r="J82" s="15"/>
    </row>
    <row r="83" s="2" customFormat="1" spans="2:10">
      <c r="B83" s="15"/>
      <c r="C83" s="15"/>
      <c r="D83" s="15"/>
      <c r="J83" s="15"/>
    </row>
    <row r="84" s="2" customFormat="1" spans="2:10">
      <c r="B84" s="15"/>
      <c r="C84" s="15"/>
      <c r="D84" s="15"/>
      <c r="J84" s="15"/>
    </row>
    <row r="85" s="2" customFormat="1" spans="2:10">
      <c r="B85" s="15"/>
      <c r="C85" s="15"/>
      <c r="D85" s="15"/>
      <c r="J85" s="15"/>
    </row>
    <row r="86" s="2" customFormat="1" spans="2:10">
      <c r="B86" s="15"/>
      <c r="C86" s="15"/>
      <c r="D86" s="15"/>
      <c r="J86" s="15"/>
    </row>
    <row r="87" s="2" customFormat="1" spans="2:10">
      <c r="B87" s="15"/>
      <c r="C87" s="15"/>
      <c r="D87" s="15"/>
      <c r="J87" s="15"/>
    </row>
    <row r="88" s="2" customFormat="1" spans="2:10">
      <c r="B88" s="15"/>
      <c r="C88" s="15"/>
      <c r="D88" s="15"/>
      <c r="J88" s="15"/>
    </row>
    <row r="89" s="2" customFormat="1" spans="2:10">
      <c r="B89" s="15"/>
      <c r="C89" s="15"/>
      <c r="D89" s="15"/>
      <c r="J89" s="15"/>
    </row>
    <row r="90" s="2" customFormat="1" spans="2:10">
      <c r="B90" s="15"/>
      <c r="C90" s="15"/>
      <c r="D90" s="15"/>
      <c r="J90" s="15"/>
    </row>
    <row r="91" s="2" customFormat="1" spans="2:10">
      <c r="B91" s="15"/>
      <c r="C91" s="15"/>
      <c r="D91" s="15"/>
      <c r="J91" s="15"/>
    </row>
    <row r="92" s="2" customFormat="1" spans="2:10">
      <c r="B92" s="15"/>
      <c r="C92" s="15"/>
      <c r="D92" s="15"/>
      <c r="J92" s="15"/>
    </row>
    <row r="93" s="2" customFormat="1" spans="2:10">
      <c r="B93" s="15"/>
      <c r="C93" s="15"/>
      <c r="D93" s="15"/>
      <c r="J93" s="15"/>
    </row>
    <row r="94" s="2" customFormat="1" spans="2:10">
      <c r="B94" s="15"/>
      <c r="C94" s="15"/>
      <c r="D94" s="15"/>
      <c r="J94" s="15"/>
    </row>
    <row r="95" s="2" customFormat="1" spans="2:10">
      <c r="B95" s="15"/>
      <c r="C95" s="15"/>
      <c r="D95" s="15"/>
      <c r="J95" s="15"/>
    </row>
    <row r="96" s="2" customFormat="1" spans="2:10">
      <c r="B96" s="15"/>
      <c r="C96" s="15"/>
      <c r="D96" s="15"/>
      <c r="J96" s="15"/>
    </row>
    <row r="97" s="2" customFormat="1" spans="2:10">
      <c r="B97" s="15"/>
      <c r="C97" s="15"/>
      <c r="D97" s="15"/>
      <c r="J97" s="15"/>
    </row>
    <row r="98" s="2" customFormat="1" spans="2:10">
      <c r="B98" s="15"/>
      <c r="C98" s="15"/>
      <c r="D98" s="15"/>
      <c r="J98" s="15"/>
    </row>
    <row r="99" s="2" customFormat="1" spans="2:10">
      <c r="B99" s="15"/>
      <c r="C99" s="15"/>
      <c r="D99" s="15"/>
      <c r="J99" s="15"/>
    </row>
    <row r="100" s="2" customFormat="1" spans="2:10">
      <c r="B100" s="15"/>
      <c r="C100" s="15"/>
      <c r="D100" s="15"/>
      <c r="J100" s="15"/>
    </row>
    <row r="101" s="2" customFormat="1" spans="2:10">
      <c r="B101" s="15"/>
      <c r="C101" s="15"/>
      <c r="D101" s="15"/>
      <c r="J101" s="15"/>
    </row>
    <row r="102" s="2" customFormat="1" spans="2:10">
      <c r="B102" s="15"/>
      <c r="C102" s="15"/>
      <c r="D102" s="15"/>
      <c r="J102" s="15"/>
    </row>
    <row r="103" s="2" customFormat="1" spans="2:10">
      <c r="B103" s="15"/>
      <c r="C103" s="15"/>
      <c r="D103" s="15"/>
      <c r="J103" s="15"/>
    </row>
    <row r="104" s="2" customFormat="1" spans="2:10">
      <c r="B104" s="15"/>
      <c r="C104" s="15"/>
      <c r="D104" s="15"/>
      <c r="J104" s="15"/>
    </row>
    <row r="105" s="2" customFormat="1" spans="2:10">
      <c r="B105" s="15"/>
      <c r="C105" s="15"/>
      <c r="D105" s="15"/>
      <c r="J105" s="15"/>
    </row>
    <row r="106" s="2" customFormat="1" spans="2:10">
      <c r="B106" s="15"/>
      <c r="C106" s="15"/>
      <c r="D106" s="15"/>
      <c r="J106" s="15"/>
    </row>
    <row r="107" s="2" customFormat="1" spans="2:10">
      <c r="B107" s="15"/>
      <c r="C107" s="15"/>
      <c r="D107" s="15"/>
      <c r="J107" s="15"/>
    </row>
    <row r="108" s="2" customFormat="1" spans="2:10">
      <c r="B108" s="15"/>
      <c r="C108" s="15"/>
      <c r="D108" s="15"/>
      <c r="J108" s="15"/>
    </row>
    <row r="109" s="2" customFormat="1" spans="2:10">
      <c r="B109" s="15"/>
      <c r="C109" s="15"/>
      <c r="D109" s="15"/>
      <c r="J109" s="15"/>
    </row>
    <row r="110" s="2" customFormat="1" spans="2:10">
      <c r="B110" s="15"/>
      <c r="C110" s="15"/>
      <c r="D110" s="15"/>
      <c r="J110" s="15"/>
    </row>
    <row r="111" s="2" customFormat="1" spans="2:10">
      <c r="B111" s="15"/>
      <c r="C111" s="15"/>
      <c r="D111" s="15"/>
      <c r="J111" s="15"/>
    </row>
    <row r="112" s="2" customFormat="1" spans="2:10">
      <c r="B112" s="15"/>
      <c r="C112" s="15"/>
      <c r="D112" s="15"/>
      <c r="J112" s="15"/>
    </row>
    <row r="113" s="2" customFormat="1" spans="2:10">
      <c r="B113" s="15"/>
      <c r="C113" s="15"/>
      <c r="D113" s="15"/>
      <c r="J113" s="15"/>
    </row>
    <row r="114" s="2" customFormat="1" spans="2:10">
      <c r="B114" s="15"/>
      <c r="C114" s="15"/>
      <c r="D114" s="15"/>
      <c r="J114" s="15"/>
    </row>
    <row r="115" s="2" customFormat="1" spans="2:10">
      <c r="B115" s="15"/>
      <c r="C115" s="15"/>
      <c r="D115" s="15"/>
      <c r="J115" s="15"/>
    </row>
    <row r="116" s="2" customFormat="1" spans="2:10">
      <c r="B116" s="15"/>
      <c r="C116" s="15"/>
      <c r="D116" s="15"/>
      <c r="J116" s="15"/>
    </row>
    <row r="117" s="2" customFormat="1" spans="2:10">
      <c r="B117" s="15"/>
      <c r="C117" s="15"/>
      <c r="D117" s="15"/>
      <c r="J117" s="15"/>
    </row>
    <row r="118" s="2" customFormat="1" spans="2:10">
      <c r="B118" s="15"/>
      <c r="C118" s="15"/>
      <c r="D118" s="15"/>
      <c r="J118" s="15"/>
    </row>
    <row r="119" s="2" customFormat="1" spans="2:10">
      <c r="B119" s="15"/>
      <c r="C119" s="15"/>
      <c r="D119" s="15"/>
      <c r="J119" s="15"/>
    </row>
    <row r="120" s="2" customFormat="1" spans="2:10">
      <c r="B120" s="15"/>
      <c r="C120" s="15"/>
      <c r="D120" s="15"/>
      <c r="J120" s="15"/>
    </row>
    <row r="121" s="2" customFormat="1" spans="2:10">
      <c r="B121" s="15"/>
      <c r="C121" s="15"/>
      <c r="D121" s="15"/>
      <c r="J121" s="15"/>
    </row>
    <row r="122" s="2" customFormat="1" spans="2:10">
      <c r="B122" s="15"/>
      <c r="C122" s="15"/>
      <c r="D122" s="15"/>
      <c r="J122" s="15"/>
    </row>
    <row r="123" s="2" customFormat="1" spans="2:10">
      <c r="B123" s="15"/>
      <c r="C123" s="15"/>
      <c r="D123" s="15"/>
      <c r="J123" s="15"/>
    </row>
    <row r="124" s="2" customFormat="1" spans="2:10">
      <c r="B124" s="15"/>
      <c r="C124" s="15"/>
      <c r="D124" s="15"/>
      <c r="J124" s="15"/>
    </row>
    <row r="125" s="2" customFormat="1" spans="2:10">
      <c r="B125" s="15"/>
      <c r="C125" s="15"/>
      <c r="D125" s="15"/>
      <c r="J125" s="15"/>
    </row>
    <row r="126" s="2" customFormat="1" spans="2:10">
      <c r="B126" s="15"/>
      <c r="C126" s="15"/>
      <c r="D126" s="15"/>
      <c r="J126" s="15"/>
    </row>
    <row r="127" s="2" customFormat="1" spans="2:10">
      <c r="B127" s="15"/>
      <c r="C127" s="15"/>
      <c r="D127" s="15"/>
      <c r="J127" s="15"/>
    </row>
    <row r="128" s="2" customFormat="1" spans="2:10">
      <c r="B128" s="15"/>
      <c r="C128" s="15"/>
      <c r="D128" s="15"/>
      <c r="J128" s="15"/>
    </row>
    <row r="129" s="2" customFormat="1" spans="2:10">
      <c r="B129" s="15"/>
      <c r="C129" s="15"/>
      <c r="D129" s="15"/>
      <c r="J129" s="15"/>
    </row>
    <row r="130" s="2" customFormat="1" spans="2:10">
      <c r="B130" s="15"/>
      <c r="C130" s="15"/>
      <c r="D130" s="15"/>
      <c r="J130" s="15"/>
    </row>
    <row r="131" s="2" customFormat="1" spans="2:10">
      <c r="B131" s="15"/>
      <c r="C131" s="15"/>
      <c r="D131" s="15"/>
      <c r="J131" s="15"/>
    </row>
    <row r="132" s="2" customFormat="1" spans="2:10">
      <c r="B132" s="15"/>
      <c r="C132" s="15"/>
      <c r="D132" s="15"/>
      <c r="J132" s="15"/>
    </row>
    <row r="133" s="2" customFormat="1" spans="2:10">
      <c r="B133" s="15"/>
      <c r="C133" s="15"/>
      <c r="D133" s="15"/>
      <c r="J133" s="15"/>
    </row>
    <row r="134" s="2" customFormat="1" spans="2:10">
      <c r="B134" s="15"/>
      <c r="C134" s="15"/>
      <c r="D134" s="15"/>
      <c r="J134" s="15"/>
    </row>
    <row r="135" s="2" customFormat="1" spans="2:10">
      <c r="B135" s="15"/>
      <c r="C135" s="15"/>
      <c r="D135" s="15"/>
      <c r="J135" s="15"/>
    </row>
    <row r="136" s="2" customFormat="1" spans="2:10">
      <c r="B136" s="15"/>
      <c r="C136" s="15"/>
      <c r="D136" s="15"/>
      <c r="J136" s="15"/>
    </row>
    <row r="137" s="2" customFormat="1" spans="2:10">
      <c r="B137" s="15"/>
      <c r="C137" s="15"/>
      <c r="D137" s="15"/>
      <c r="J137" s="15"/>
    </row>
    <row r="138" s="2" customFormat="1" spans="2:10">
      <c r="B138" s="15"/>
      <c r="C138" s="15"/>
      <c r="D138" s="15"/>
      <c r="J138" s="15"/>
    </row>
    <row r="139" s="2" customFormat="1" spans="2:10">
      <c r="B139" s="15"/>
      <c r="C139" s="15"/>
      <c r="D139" s="15"/>
      <c r="J139" s="15"/>
    </row>
    <row r="140" s="2" customFormat="1" spans="2:10">
      <c r="B140" s="15"/>
      <c r="C140" s="15"/>
      <c r="D140" s="15"/>
      <c r="J140" s="15"/>
    </row>
    <row r="141" s="2" customFormat="1" spans="2:10">
      <c r="B141" s="15"/>
      <c r="C141" s="15"/>
      <c r="D141" s="15"/>
      <c r="J141" s="15"/>
    </row>
    <row r="142" s="2" customFormat="1" spans="2:10">
      <c r="B142" s="15"/>
      <c r="C142" s="15"/>
      <c r="D142" s="15"/>
      <c r="J142" s="15"/>
    </row>
    <row r="143" s="2" customFormat="1" spans="2:10">
      <c r="B143" s="15"/>
      <c r="C143" s="15"/>
      <c r="D143" s="15"/>
      <c r="J143" s="15"/>
    </row>
    <row r="144" s="2" customFormat="1" spans="2:10">
      <c r="B144" s="15"/>
      <c r="C144" s="15"/>
      <c r="D144" s="15"/>
      <c r="J144" s="15"/>
    </row>
    <row r="145" s="2" customFormat="1" spans="2:10">
      <c r="B145" s="15"/>
      <c r="C145" s="15"/>
      <c r="D145" s="15"/>
      <c r="J145" s="15"/>
    </row>
    <row r="146" s="2" customFormat="1" spans="2:10">
      <c r="B146" s="15"/>
      <c r="C146" s="15"/>
      <c r="D146" s="15"/>
      <c r="J146" s="15"/>
    </row>
    <row r="147" s="2" customFormat="1" spans="2:10">
      <c r="B147" s="15"/>
      <c r="C147" s="15"/>
      <c r="D147" s="15"/>
      <c r="J147" s="15"/>
    </row>
    <row r="148" s="2" customFormat="1" spans="2:10">
      <c r="B148" s="15"/>
      <c r="C148" s="15"/>
      <c r="D148" s="15"/>
      <c r="J148" s="15"/>
    </row>
    <row r="149" s="2" customFormat="1" spans="2:10">
      <c r="B149" s="15"/>
      <c r="C149" s="15"/>
      <c r="D149" s="15"/>
      <c r="J149" s="15"/>
    </row>
    <row r="150" s="2" customFormat="1" spans="2:10">
      <c r="B150" s="15"/>
      <c r="C150" s="15"/>
      <c r="D150" s="15"/>
      <c r="J150" s="15"/>
    </row>
    <row r="151" s="2" customFormat="1" spans="2:10">
      <c r="B151" s="15"/>
      <c r="C151" s="15"/>
      <c r="D151" s="15"/>
      <c r="J151" s="15"/>
    </row>
    <row r="152" s="2" customFormat="1" spans="2:10">
      <c r="B152" s="15"/>
      <c r="C152" s="15"/>
      <c r="D152" s="15"/>
      <c r="J152" s="15"/>
    </row>
  </sheetData>
  <mergeCells count="45">
    <mergeCell ref="A1:B1"/>
    <mergeCell ref="A2:O2"/>
    <mergeCell ref="B4:C4"/>
    <mergeCell ref="E4:I4"/>
    <mergeCell ref="J4:K4"/>
    <mergeCell ref="L4:O4"/>
    <mergeCell ref="B5:C5"/>
    <mergeCell ref="E5:I5"/>
    <mergeCell ref="J5:K5"/>
    <mergeCell ref="L5:O5"/>
    <mergeCell ref="B6:C6"/>
    <mergeCell ref="E6:I6"/>
    <mergeCell ref="L6:O6"/>
    <mergeCell ref="J7:K7"/>
    <mergeCell ref="L7:O7"/>
    <mergeCell ref="J8:K8"/>
    <mergeCell ref="L8:O8"/>
    <mergeCell ref="J9:K9"/>
    <mergeCell ref="L9:O9"/>
    <mergeCell ref="J10:K10"/>
    <mergeCell ref="L10:O10"/>
    <mergeCell ref="A21:O21"/>
    <mergeCell ref="B23:C23"/>
    <mergeCell ref="E23:I23"/>
    <mergeCell ref="J23:K23"/>
    <mergeCell ref="L23:O23"/>
    <mergeCell ref="B24:C24"/>
    <mergeCell ref="E24:I24"/>
    <mergeCell ref="J24:K24"/>
    <mergeCell ref="L24:O24"/>
    <mergeCell ref="B25:C25"/>
    <mergeCell ref="E25:I25"/>
    <mergeCell ref="L25:O25"/>
    <mergeCell ref="J26:K26"/>
    <mergeCell ref="L26:O26"/>
    <mergeCell ref="J27:K27"/>
    <mergeCell ref="L27:O27"/>
    <mergeCell ref="J28:K28"/>
    <mergeCell ref="L28:O28"/>
    <mergeCell ref="J29:K29"/>
    <mergeCell ref="L29:O29"/>
    <mergeCell ref="A7:A10"/>
    <mergeCell ref="A26:A29"/>
    <mergeCell ref="B7:I10"/>
    <mergeCell ref="B26:I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4"/>
  <sheetViews>
    <sheetView workbookViewId="0">
      <selection activeCell="H10" sqref="H10"/>
    </sheetView>
  </sheetViews>
  <sheetFormatPr defaultColWidth="9.775" defaultRowHeight="13.5" outlineLevelCol="4"/>
  <cols>
    <col min="1" max="1" width="12.3333333333333" customWidth="1"/>
    <col min="2" max="2" width="40.3333333333333" customWidth="1"/>
    <col min="3" max="3" width="17.5583333333333" customWidth="1"/>
    <col min="4" max="4" width="18" customWidth="1"/>
    <col min="5" max="5" width="16.3333333333333" customWidth="1"/>
  </cols>
  <sheetData>
    <row r="1" ht="16.35" customHeight="1" spans="1:5">
      <c r="A1" s="72" t="s">
        <v>29</v>
      </c>
      <c r="B1" s="144"/>
      <c r="C1" s="144"/>
      <c r="D1" s="144"/>
      <c r="E1" s="144"/>
    </row>
    <row r="2" ht="21.6" customHeight="1" spans="1:5">
      <c r="A2" s="145" t="s">
        <v>30</v>
      </c>
      <c r="B2" s="145"/>
      <c r="C2" s="145"/>
      <c r="D2" s="145"/>
      <c r="E2" s="145"/>
    </row>
    <row r="3" ht="14.4" customHeight="1" spans="1:5">
      <c r="A3" s="145"/>
      <c r="B3" s="145"/>
      <c r="C3" s="145"/>
      <c r="D3" s="145"/>
      <c r="E3" s="145"/>
    </row>
    <row r="4" ht="20.7" customHeight="1" spans="1:5">
      <c r="A4" s="144"/>
      <c r="B4" s="144"/>
      <c r="C4" s="144"/>
      <c r="D4" s="144"/>
      <c r="E4" s="123" t="s">
        <v>2</v>
      </c>
    </row>
    <row r="5" ht="34.5" customHeight="1" spans="1:5">
      <c r="A5" s="139" t="s">
        <v>31</v>
      </c>
      <c r="B5" s="139"/>
      <c r="C5" s="139" t="s">
        <v>32</v>
      </c>
      <c r="D5" s="139"/>
      <c r="E5" s="139"/>
    </row>
    <row r="6" ht="29.25" customHeight="1" spans="1:5">
      <c r="A6" s="139" t="s">
        <v>33</v>
      </c>
      <c r="B6" s="139" t="s">
        <v>34</v>
      </c>
      <c r="C6" s="139" t="s">
        <v>35</v>
      </c>
      <c r="D6" s="139" t="s">
        <v>36</v>
      </c>
      <c r="E6" s="139" t="s">
        <v>37</v>
      </c>
    </row>
    <row r="7" ht="18.9" customHeight="1" spans="1:5">
      <c r="A7" s="146" t="s">
        <v>7</v>
      </c>
      <c r="B7" s="146"/>
      <c r="C7" s="147">
        <f>C8+C11+C38+C44+C50</f>
        <v>323347.46</v>
      </c>
      <c r="D7" s="147">
        <f>D8+D11+D38+D44+D50</f>
        <v>214935.06</v>
      </c>
      <c r="E7" s="147">
        <f>E8+E11+E38+E44+E50</f>
        <v>108412.4</v>
      </c>
    </row>
    <row r="8" ht="18.9" customHeight="1" spans="1:5">
      <c r="A8" s="117" t="s">
        <v>38</v>
      </c>
      <c r="B8" s="118" t="s">
        <v>14</v>
      </c>
      <c r="C8" s="147">
        <f>D8+E8</f>
        <v>200</v>
      </c>
      <c r="D8" s="147"/>
      <c r="E8" s="147">
        <v>200</v>
      </c>
    </row>
    <row r="9" ht="18.9" customHeight="1" spans="1:5">
      <c r="A9" s="136" t="s">
        <v>39</v>
      </c>
      <c r="B9" s="137" t="s">
        <v>40</v>
      </c>
      <c r="C9" s="147">
        <f t="shared" ref="C9:C53" si="0">D9+E9</f>
        <v>200</v>
      </c>
      <c r="D9" s="147"/>
      <c r="E9" s="147">
        <v>200</v>
      </c>
    </row>
    <row r="10" ht="18.9" customHeight="1" spans="1:5">
      <c r="A10" s="136" t="s">
        <v>41</v>
      </c>
      <c r="B10" s="137" t="s">
        <v>42</v>
      </c>
      <c r="C10" s="147">
        <f t="shared" si="0"/>
        <v>200</v>
      </c>
      <c r="D10" s="147"/>
      <c r="E10" s="147">
        <v>200</v>
      </c>
    </row>
    <row r="11" s="85" customFormat="1" ht="18.9" customHeight="1" spans="1:5">
      <c r="A11" s="148" t="s">
        <v>43</v>
      </c>
      <c r="B11" s="149" t="s">
        <v>16</v>
      </c>
      <c r="C11" s="150">
        <f t="shared" si="0"/>
        <v>274633.3</v>
      </c>
      <c r="D11" s="150">
        <v>166420.9</v>
      </c>
      <c r="E11" s="150">
        <f>E12+E16+E22+E24+E27+E30+E32+E36</f>
        <v>108212.4</v>
      </c>
    </row>
    <row r="12" s="85" customFormat="1" ht="18.9" customHeight="1" spans="1:5">
      <c r="A12" s="151" t="s">
        <v>44</v>
      </c>
      <c r="B12" s="152" t="s">
        <v>45</v>
      </c>
      <c r="C12" s="150">
        <f t="shared" si="0"/>
        <v>20631.31</v>
      </c>
      <c r="D12" s="150">
        <v>1876.31</v>
      </c>
      <c r="E12" s="150">
        <f>E13+E14+E15</f>
        <v>18755</v>
      </c>
    </row>
    <row r="13" s="85" customFormat="1" ht="18.9" customHeight="1" spans="1:5">
      <c r="A13" s="151" t="s">
        <v>46</v>
      </c>
      <c r="B13" s="152" t="s">
        <v>47</v>
      </c>
      <c r="C13" s="150">
        <f t="shared" si="0"/>
        <v>856.76</v>
      </c>
      <c r="D13" s="150">
        <v>856.76</v>
      </c>
      <c r="E13" s="150"/>
    </row>
    <row r="14" s="85" customFormat="1" ht="18.9" customHeight="1" spans="1:5">
      <c r="A14" s="151" t="s">
        <v>48</v>
      </c>
      <c r="B14" s="152" t="s">
        <v>42</v>
      </c>
      <c r="C14" s="150">
        <f t="shared" si="0"/>
        <v>340</v>
      </c>
      <c r="D14" s="150"/>
      <c r="E14" s="150">
        <v>340</v>
      </c>
    </row>
    <row r="15" s="85" customFormat="1" ht="18.9" customHeight="1" spans="1:5">
      <c r="A15" s="151" t="s">
        <v>49</v>
      </c>
      <c r="B15" s="152" t="s">
        <v>50</v>
      </c>
      <c r="C15" s="150">
        <f t="shared" si="0"/>
        <v>19434.55</v>
      </c>
      <c r="D15" s="150">
        <v>1019.55</v>
      </c>
      <c r="E15" s="150">
        <f>17415+1000</f>
        <v>18415</v>
      </c>
    </row>
    <row r="16" s="85" customFormat="1" ht="18.9" customHeight="1" spans="1:5">
      <c r="A16" s="151" t="s">
        <v>51</v>
      </c>
      <c r="B16" s="152" t="s">
        <v>52</v>
      </c>
      <c r="C16" s="150">
        <f t="shared" si="0"/>
        <v>226930.56</v>
      </c>
      <c r="D16" s="150">
        <v>153546.24</v>
      </c>
      <c r="E16" s="150">
        <f>E17+E18+E19+E20+E21</f>
        <v>73384.32</v>
      </c>
    </row>
    <row r="17" s="85" customFormat="1" ht="18.9" customHeight="1" spans="1:5">
      <c r="A17" s="151" t="s">
        <v>53</v>
      </c>
      <c r="B17" s="152" t="s">
        <v>54</v>
      </c>
      <c r="C17" s="150">
        <f t="shared" si="0"/>
        <v>15917.55</v>
      </c>
      <c r="D17" s="150">
        <v>3579.55</v>
      </c>
      <c r="E17" s="150">
        <v>12338</v>
      </c>
    </row>
    <row r="18" s="85" customFormat="1" ht="18.9" customHeight="1" spans="1:5">
      <c r="A18" s="151" t="s">
        <v>55</v>
      </c>
      <c r="B18" s="152" t="s">
        <v>56</v>
      </c>
      <c r="C18" s="150">
        <f t="shared" si="0"/>
        <v>85075.91</v>
      </c>
      <c r="D18" s="150">
        <v>66617.92</v>
      </c>
      <c r="E18" s="150">
        <f>17218.66+1239.33</f>
        <v>18457.99</v>
      </c>
    </row>
    <row r="19" s="85" customFormat="1" ht="18.9" customHeight="1" spans="1:5">
      <c r="A19" s="151" t="s">
        <v>57</v>
      </c>
      <c r="B19" s="152" t="s">
        <v>58</v>
      </c>
      <c r="C19" s="150">
        <f t="shared" si="0"/>
        <v>41999.48</v>
      </c>
      <c r="D19" s="150">
        <v>30232.12</v>
      </c>
      <c r="E19" s="150">
        <f>11657.9+109.46</f>
        <v>11767.36</v>
      </c>
    </row>
    <row r="20" s="85" customFormat="1" ht="18.9" customHeight="1" spans="1:5">
      <c r="A20" s="151" t="s">
        <v>59</v>
      </c>
      <c r="B20" s="152" t="s">
        <v>60</v>
      </c>
      <c r="C20" s="150">
        <f t="shared" si="0"/>
        <v>75362.63</v>
      </c>
      <c r="D20" s="150">
        <v>53116.66</v>
      </c>
      <c r="E20" s="150">
        <f>20982.23+1263.74</f>
        <v>22245.97</v>
      </c>
    </row>
    <row r="21" s="85" customFormat="1" ht="18.9" customHeight="1" spans="1:5">
      <c r="A21" s="151" t="s">
        <v>61</v>
      </c>
      <c r="B21" s="152" t="s">
        <v>62</v>
      </c>
      <c r="C21" s="150">
        <f t="shared" si="0"/>
        <v>8575</v>
      </c>
      <c r="D21" s="150"/>
      <c r="E21" s="150">
        <v>8575</v>
      </c>
    </row>
    <row r="22" s="85" customFormat="1" ht="18.9" customHeight="1" spans="1:5">
      <c r="A22" s="151" t="s">
        <v>63</v>
      </c>
      <c r="B22" s="152" t="s">
        <v>64</v>
      </c>
      <c r="C22" s="150">
        <f t="shared" si="0"/>
        <v>13888.4</v>
      </c>
      <c r="D22" s="150">
        <v>8485.73</v>
      </c>
      <c r="E22" s="150">
        <f>E23</f>
        <v>5402.67</v>
      </c>
    </row>
    <row r="23" s="85" customFormat="1" ht="18.9" customHeight="1" spans="1:5">
      <c r="A23" s="151" t="s">
        <v>65</v>
      </c>
      <c r="B23" s="152" t="s">
        <v>66</v>
      </c>
      <c r="C23" s="150">
        <f t="shared" si="0"/>
        <v>13888.4</v>
      </c>
      <c r="D23" s="150">
        <v>8485.73</v>
      </c>
      <c r="E23" s="150">
        <f>2487+2915.67</f>
        <v>5402.67</v>
      </c>
    </row>
    <row r="24" s="85" customFormat="1" ht="18.9" customHeight="1" spans="1:5">
      <c r="A24" s="151" t="s">
        <v>67</v>
      </c>
      <c r="B24" s="152" t="s">
        <v>68</v>
      </c>
      <c r="C24" s="150">
        <f t="shared" si="0"/>
        <v>882.13</v>
      </c>
      <c r="D24" s="150">
        <v>657.13</v>
      </c>
      <c r="E24" s="150">
        <f>E25+E26</f>
        <v>225</v>
      </c>
    </row>
    <row r="25" s="85" customFormat="1" ht="18.9" customHeight="1" spans="1:5">
      <c r="A25" s="151" t="s">
        <v>69</v>
      </c>
      <c r="B25" s="152" t="s">
        <v>70</v>
      </c>
      <c r="C25" s="150">
        <f t="shared" si="0"/>
        <v>717.13</v>
      </c>
      <c r="D25" s="150">
        <v>657.13</v>
      </c>
      <c r="E25" s="150">
        <v>60</v>
      </c>
    </row>
    <row r="26" s="85" customFormat="1" ht="18.9" customHeight="1" spans="1:5">
      <c r="A26" s="151" t="s">
        <v>71</v>
      </c>
      <c r="B26" s="152" t="s">
        <v>72</v>
      </c>
      <c r="C26" s="150">
        <f t="shared" si="0"/>
        <v>165</v>
      </c>
      <c r="D26" s="150"/>
      <c r="E26" s="150">
        <v>165</v>
      </c>
    </row>
    <row r="27" s="85" customFormat="1" ht="18.9" customHeight="1" spans="1:5">
      <c r="A27" s="151" t="s">
        <v>73</v>
      </c>
      <c r="B27" s="152" t="s">
        <v>74</v>
      </c>
      <c r="C27" s="150">
        <f t="shared" si="0"/>
        <v>486.69</v>
      </c>
      <c r="D27" s="150">
        <v>322.69</v>
      </c>
      <c r="E27" s="150">
        <f>E28+E29</f>
        <v>164</v>
      </c>
    </row>
    <row r="28" s="85" customFormat="1" ht="18.9" customHeight="1" spans="1:5">
      <c r="A28" s="151" t="s">
        <v>75</v>
      </c>
      <c r="B28" s="152" t="s">
        <v>76</v>
      </c>
      <c r="C28" s="150">
        <f t="shared" si="0"/>
        <v>368.69</v>
      </c>
      <c r="D28" s="150">
        <v>322.69</v>
      </c>
      <c r="E28" s="150">
        <v>46</v>
      </c>
    </row>
    <row r="29" s="85" customFormat="1" ht="18.9" customHeight="1" spans="1:5">
      <c r="A29" s="151" t="s">
        <v>77</v>
      </c>
      <c r="B29" s="152" t="s">
        <v>78</v>
      </c>
      <c r="C29" s="150">
        <f t="shared" si="0"/>
        <v>118</v>
      </c>
      <c r="D29" s="150"/>
      <c r="E29" s="150">
        <v>118</v>
      </c>
    </row>
    <row r="30" s="85" customFormat="1" ht="18.9" customHeight="1" spans="1:5">
      <c r="A30" s="151" t="s">
        <v>79</v>
      </c>
      <c r="B30" s="152" t="s">
        <v>80</v>
      </c>
      <c r="C30" s="150">
        <f t="shared" si="0"/>
        <v>1814.2</v>
      </c>
      <c r="D30" s="150">
        <v>1532.79</v>
      </c>
      <c r="E30" s="150">
        <f>E31</f>
        <v>281.41</v>
      </c>
    </row>
    <row r="31" s="85" customFormat="1" ht="18.9" customHeight="1" spans="1:5">
      <c r="A31" s="151" t="s">
        <v>81</v>
      </c>
      <c r="B31" s="152" t="s">
        <v>82</v>
      </c>
      <c r="C31" s="150">
        <f t="shared" si="0"/>
        <v>1814.2</v>
      </c>
      <c r="D31" s="150">
        <v>1532.79</v>
      </c>
      <c r="E31" s="150">
        <f>278+3.41</f>
        <v>281.41</v>
      </c>
    </row>
    <row r="32" s="85" customFormat="1" ht="18.9" customHeight="1" spans="1:5">
      <c r="A32" s="151" t="s">
        <v>83</v>
      </c>
      <c r="B32" s="152" t="s">
        <v>84</v>
      </c>
      <c r="C32" s="150">
        <f t="shared" si="0"/>
        <v>10000</v>
      </c>
      <c r="D32" s="150"/>
      <c r="E32" s="150">
        <f>E33+E34+E35</f>
        <v>10000</v>
      </c>
    </row>
    <row r="33" s="85" customFormat="1" ht="18.9" customHeight="1" spans="1:5">
      <c r="A33" s="151" t="s">
        <v>85</v>
      </c>
      <c r="B33" s="152" t="s">
        <v>86</v>
      </c>
      <c r="C33" s="150">
        <f t="shared" si="0"/>
        <v>3300</v>
      </c>
      <c r="D33" s="150"/>
      <c r="E33" s="150">
        <v>3300</v>
      </c>
    </row>
    <row r="34" s="85" customFormat="1" ht="18.9" customHeight="1" spans="1:5">
      <c r="A34" s="151" t="s">
        <v>87</v>
      </c>
      <c r="B34" s="152" t="s">
        <v>88</v>
      </c>
      <c r="C34" s="150">
        <f t="shared" si="0"/>
        <v>1900</v>
      </c>
      <c r="D34" s="150"/>
      <c r="E34" s="150">
        <v>1900</v>
      </c>
    </row>
    <row r="35" s="85" customFormat="1" ht="18.9" customHeight="1" spans="1:5">
      <c r="A35" s="151" t="s">
        <v>89</v>
      </c>
      <c r="B35" s="152" t="s">
        <v>90</v>
      </c>
      <c r="C35" s="150">
        <f t="shared" si="0"/>
        <v>4800</v>
      </c>
      <c r="D35" s="150"/>
      <c r="E35" s="150">
        <v>4800</v>
      </c>
    </row>
    <row r="36" s="85" customFormat="1" ht="18.9" customHeight="1" spans="1:5">
      <c r="A36" s="151" t="s">
        <v>91</v>
      </c>
      <c r="B36" s="152" t="s">
        <v>92</v>
      </c>
      <c r="C36" s="150"/>
      <c r="D36" s="150"/>
      <c r="E36" s="150"/>
    </row>
    <row r="37" s="85" customFormat="1" ht="18.9" customHeight="1" spans="1:5">
      <c r="A37" s="151" t="s">
        <v>93</v>
      </c>
      <c r="B37" s="152" t="s">
        <v>94</v>
      </c>
      <c r="C37" s="150"/>
      <c r="D37" s="150"/>
      <c r="E37" s="150"/>
    </row>
    <row r="38" ht="18.9" customHeight="1" spans="1:5">
      <c r="A38" s="117" t="s">
        <v>95</v>
      </c>
      <c r="B38" s="118" t="s">
        <v>18</v>
      </c>
      <c r="C38" s="147">
        <f t="shared" si="0"/>
        <v>25689.32</v>
      </c>
      <c r="D38" s="147">
        <v>25689.32</v>
      </c>
      <c r="E38" s="147"/>
    </row>
    <row r="39" ht="18.9" customHeight="1" spans="1:5">
      <c r="A39" s="136" t="s">
        <v>96</v>
      </c>
      <c r="B39" s="137" t="s">
        <v>97</v>
      </c>
      <c r="C39" s="147">
        <f t="shared" si="0"/>
        <v>25689.32</v>
      </c>
      <c r="D39" s="147">
        <v>25689.32</v>
      </c>
      <c r="E39" s="147"/>
    </row>
    <row r="40" ht="18.9" customHeight="1" spans="1:5">
      <c r="A40" s="136" t="s">
        <v>98</v>
      </c>
      <c r="B40" s="137" t="s">
        <v>99</v>
      </c>
      <c r="C40" s="147">
        <f t="shared" si="0"/>
        <v>88.47</v>
      </c>
      <c r="D40" s="147">
        <v>88.47</v>
      </c>
      <c r="E40" s="147"/>
    </row>
    <row r="41" ht="18.9" customHeight="1" spans="1:5">
      <c r="A41" s="136" t="s">
        <v>100</v>
      </c>
      <c r="B41" s="137" t="s">
        <v>101</v>
      </c>
      <c r="C41" s="147">
        <f t="shared" si="0"/>
        <v>16698.43</v>
      </c>
      <c r="D41" s="147">
        <v>16698.43</v>
      </c>
      <c r="E41" s="147"/>
    </row>
    <row r="42" ht="18.9" customHeight="1" spans="1:5">
      <c r="A42" s="136" t="s">
        <v>102</v>
      </c>
      <c r="B42" s="137" t="s">
        <v>103</v>
      </c>
      <c r="C42" s="147">
        <f t="shared" si="0"/>
        <v>8349.22</v>
      </c>
      <c r="D42" s="147">
        <v>8349.22</v>
      </c>
      <c r="E42" s="147"/>
    </row>
    <row r="43" ht="18.9" customHeight="1" spans="1:5">
      <c r="A43" s="136" t="s">
        <v>104</v>
      </c>
      <c r="B43" s="137" t="s">
        <v>105</v>
      </c>
      <c r="C43" s="147">
        <f t="shared" si="0"/>
        <v>553.2</v>
      </c>
      <c r="D43" s="147">
        <v>553.2</v>
      </c>
      <c r="E43" s="147"/>
    </row>
    <row r="44" ht="18.9" customHeight="1" spans="1:5">
      <c r="A44" s="117" t="s">
        <v>106</v>
      </c>
      <c r="B44" s="118" t="s">
        <v>19</v>
      </c>
      <c r="C44" s="147">
        <f t="shared" si="0"/>
        <v>7315.83</v>
      </c>
      <c r="D44" s="147">
        <v>7315.83</v>
      </c>
      <c r="E44" s="147"/>
    </row>
    <row r="45" ht="18.9" customHeight="1" spans="1:5">
      <c r="A45" s="136" t="s">
        <v>107</v>
      </c>
      <c r="B45" s="137" t="s">
        <v>108</v>
      </c>
      <c r="C45" s="147">
        <f t="shared" si="0"/>
        <v>7315.83</v>
      </c>
      <c r="D45" s="147">
        <v>7315.83</v>
      </c>
      <c r="E45" s="147"/>
    </row>
    <row r="46" ht="18.9" customHeight="1" spans="1:5">
      <c r="A46" s="136" t="s">
        <v>109</v>
      </c>
      <c r="B46" s="137" t="s">
        <v>110</v>
      </c>
      <c r="C46" s="147">
        <f t="shared" si="0"/>
        <v>36.27</v>
      </c>
      <c r="D46" s="147">
        <v>36.27</v>
      </c>
      <c r="E46" s="147"/>
    </row>
    <row r="47" ht="18.9" customHeight="1" spans="1:5">
      <c r="A47" s="136" t="s">
        <v>111</v>
      </c>
      <c r="B47" s="137" t="s">
        <v>112</v>
      </c>
      <c r="C47" s="147">
        <f t="shared" si="0"/>
        <v>6153.54</v>
      </c>
      <c r="D47" s="147">
        <v>6153.54</v>
      </c>
      <c r="E47" s="147"/>
    </row>
    <row r="48" ht="18.9" customHeight="1" spans="1:5">
      <c r="A48" s="136" t="s">
        <v>113</v>
      </c>
      <c r="B48" s="137" t="s">
        <v>114</v>
      </c>
      <c r="C48" s="147">
        <f t="shared" si="0"/>
        <v>15.12</v>
      </c>
      <c r="D48" s="147">
        <v>15.12</v>
      </c>
      <c r="E48" s="147"/>
    </row>
    <row r="49" ht="18.9" customHeight="1" spans="1:5">
      <c r="A49" s="136" t="s">
        <v>115</v>
      </c>
      <c r="B49" s="137" t="s">
        <v>116</v>
      </c>
      <c r="C49" s="147">
        <f t="shared" si="0"/>
        <v>1110.9</v>
      </c>
      <c r="D49" s="147">
        <v>1110.9</v>
      </c>
      <c r="E49" s="147"/>
    </row>
    <row r="50" ht="18.9" customHeight="1" spans="1:5">
      <c r="A50" s="117" t="s">
        <v>117</v>
      </c>
      <c r="B50" s="118" t="s">
        <v>20</v>
      </c>
      <c r="C50" s="147">
        <f t="shared" si="0"/>
        <v>15509.01</v>
      </c>
      <c r="D50" s="147">
        <v>15509.01</v>
      </c>
      <c r="E50" s="147"/>
    </row>
    <row r="51" ht="18.9" customHeight="1" spans="1:5">
      <c r="A51" s="136" t="s">
        <v>118</v>
      </c>
      <c r="B51" s="137" t="s">
        <v>119</v>
      </c>
      <c r="C51" s="147">
        <f t="shared" si="0"/>
        <v>15509.01</v>
      </c>
      <c r="D51" s="147">
        <v>15509.01</v>
      </c>
      <c r="E51" s="147"/>
    </row>
    <row r="52" ht="18.9" customHeight="1" spans="1:5">
      <c r="A52" s="136" t="s">
        <v>120</v>
      </c>
      <c r="B52" s="137" t="s">
        <v>121</v>
      </c>
      <c r="C52" s="147">
        <f t="shared" si="0"/>
        <v>14250.46</v>
      </c>
      <c r="D52" s="147">
        <v>14250.46</v>
      </c>
      <c r="E52" s="147"/>
    </row>
    <row r="53" ht="18.9" customHeight="1" spans="1:5">
      <c r="A53" s="136" t="s">
        <v>122</v>
      </c>
      <c r="B53" s="137" t="s">
        <v>123</v>
      </c>
      <c r="C53" s="147">
        <f t="shared" si="0"/>
        <v>1258.55</v>
      </c>
      <c r="D53" s="147">
        <v>1258.55</v>
      </c>
      <c r="E53" s="147"/>
    </row>
    <row r="54" ht="23.25" customHeight="1" spans="1:5">
      <c r="A54" s="153"/>
      <c r="B54" s="144"/>
      <c r="C54" s="144"/>
      <c r="D54" s="144"/>
      <c r="E54" s="144"/>
    </row>
  </sheetData>
  <mergeCells count="4">
    <mergeCell ref="A5:B5"/>
    <mergeCell ref="C5:E5"/>
    <mergeCell ref="A7:B7"/>
    <mergeCell ref="A2:E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workbookViewId="0">
      <selection activeCell="A4" sqref="A4:E4"/>
    </sheetView>
  </sheetViews>
  <sheetFormatPr defaultColWidth="9.775" defaultRowHeight="13.5" outlineLevelCol="4"/>
  <cols>
    <col min="1" max="1" width="12.775" customWidth="1"/>
    <col min="2" max="2" width="36.1083333333333" customWidth="1"/>
    <col min="3" max="3" width="17.1083333333333" customWidth="1"/>
    <col min="4" max="4" width="16.5583333333333" customWidth="1"/>
    <col min="5" max="5" width="17.5583333333333" customWidth="1"/>
  </cols>
  <sheetData>
    <row r="1" ht="18.15" customHeight="1" spans="1:5">
      <c r="A1" s="142" t="s">
        <v>124</v>
      </c>
      <c r="B1" s="131"/>
      <c r="C1" s="131"/>
      <c r="D1" s="131"/>
      <c r="E1" s="131"/>
    </row>
    <row r="2" ht="16.35" customHeight="1" spans="1:5">
      <c r="A2" s="132" t="s">
        <v>125</v>
      </c>
      <c r="B2" s="132"/>
      <c r="C2" s="132"/>
      <c r="D2" s="132"/>
      <c r="E2" s="132"/>
    </row>
    <row r="3" ht="16.35" customHeight="1" spans="1:5">
      <c r="A3" s="132"/>
      <c r="B3" s="132"/>
      <c r="C3" s="132"/>
      <c r="D3" s="132"/>
      <c r="E3" s="132"/>
    </row>
    <row r="4" ht="24" customHeight="1" spans="1:5">
      <c r="A4" s="143" t="s">
        <v>126</v>
      </c>
      <c r="B4" s="143"/>
      <c r="C4" s="143"/>
      <c r="D4" s="143"/>
      <c r="E4" s="143"/>
    </row>
    <row r="5" ht="19.8" customHeight="1" spans="1:5">
      <c r="A5" s="131"/>
      <c r="B5" s="131"/>
      <c r="C5" s="131"/>
      <c r="D5" s="131"/>
      <c r="E5" s="123" t="s">
        <v>2</v>
      </c>
    </row>
    <row r="6" ht="36.15" customHeight="1" spans="1:5">
      <c r="A6" s="133" t="s">
        <v>127</v>
      </c>
      <c r="B6" s="133"/>
      <c r="C6" s="133" t="s">
        <v>128</v>
      </c>
      <c r="D6" s="133"/>
      <c r="E6" s="133"/>
    </row>
    <row r="7" ht="27.6" customHeight="1" spans="1:5">
      <c r="A7" s="133" t="s">
        <v>129</v>
      </c>
      <c r="B7" s="133" t="s">
        <v>34</v>
      </c>
      <c r="C7" s="133" t="s">
        <v>130</v>
      </c>
      <c r="D7" s="133" t="s">
        <v>131</v>
      </c>
      <c r="E7" s="133" t="s">
        <v>132</v>
      </c>
    </row>
    <row r="8" ht="19.8" customHeight="1" spans="1:5">
      <c r="A8" s="134" t="s">
        <v>7</v>
      </c>
      <c r="B8" s="134"/>
      <c r="C8" s="135">
        <v>214935.06</v>
      </c>
      <c r="D8" s="135">
        <v>184532.19</v>
      </c>
      <c r="E8" s="135">
        <v>30402.87</v>
      </c>
    </row>
    <row r="9" ht="19.8" customHeight="1" spans="1:5">
      <c r="A9" s="117" t="s">
        <v>133</v>
      </c>
      <c r="B9" s="118" t="s">
        <v>134</v>
      </c>
      <c r="C9" s="119">
        <v>169053.88</v>
      </c>
      <c r="D9" s="119">
        <v>169021.88</v>
      </c>
      <c r="E9" s="119">
        <v>32</v>
      </c>
    </row>
    <row r="10" ht="18.9" customHeight="1" spans="1:5">
      <c r="A10" s="136" t="s">
        <v>135</v>
      </c>
      <c r="B10" s="137" t="s">
        <v>136</v>
      </c>
      <c r="C10" s="119">
        <v>40257.13</v>
      </c>
      <c r="D10" s="119">
        <v>40257.13</v>
      </c>
      <c r="E10" s="119"/>
    </row>
    <row r="11" ht="18.9" customHeight="1" spans="1:5">
      <c r="A11" s="136" t="s">
        <v>137</v>
      </c>
      <c r="B11" s="137" t="s">
        <v>138</v>
      </c>
      <c r="C11" s="119">
        <v>3523.2</v>
      </c>
      <c r="D11" s="119">
        <v>3523.2</v>
      </c>
      <c r="E11" s="119"/>
    </row>
    <row r="12" ht="18.9" customHeight="1" spans="1:5">
      <c r="A12" s="136" t="s">
        <v>139</v>
      </c>
      <c r="B12" s="137" t="s">
        <v>140</v>
      </c>
      <c r="C12" s="119">
        <v>223.96</v>
      </c>
      <c r="D12" s="119">
        <v>223.96</v>
      </c>
      <c r="E12" s="119"/>
    </row>
    <row r="13" ht="18.9" customHeight="1" spans="1:5">
      <c r="A13" s="136" t="s">
        <v>141</v>
      </c>
      <c r="B13" s="137" t="s">
        <v>142</v>
      </c>
      <c r="C13" s="119">
        <v>32</v>
      </c>
      <c r="D13" s="119"/>
      <c r="E13" s="119">
        <v>32</v>
      </c>
    </row>
    <row r="14" ht="18.9" customHeight="1" spans="1:5">
      <c r="A14" s="136" t="s">
        <v>143</v>
      </c>
      <c r="B14" s="137" t="s">
        <v>144</v>
      </c>
      <c r="C14" s="119">
        <v>76016.13</v>
      </c>
      <c r="D14" s="119">
        <v>76016.13</v>
      </c>
      <c r="E14" s="119"/>
    </row>
    <row r="15" ht="18.9" customHeight="1" spans="1:5">
      <c r="A15" s="136" t="s">
        <v>145</v>
      </c>
      <c r="B15" s="137" t="s">
        <v>146</v>
      </c>
      <c r="C15" s="119">
        <v>16700.08</v>
      </c>
      <c r="D15" s="119">
        <v>16700.08</v>
      </c>
      <c r="E15" s="119"/>
    </row>
    <row r="16" ht="18.9" customHeight="1" spans="1:5">
      <c r="A16" s="136" t="s">
        <v>147</v>
      </c>
      <c r="B16" s="137" t="s">
        <v>148</v>
      </c>
      <c r="C16" s="119">
        <v>8350.04</v>
      </c>
      <c r="D16" s="119">
        <v>8350.04</v>
      </c>
      <c r="E16" s="119"/>
    </row>
    <row r="17" ht="18.9" customHeight="1" spans="1:5">
      <c r="A17" s="136" t="s">
        <v>149</v>
      </c>
      <c r="B17" s="137" t="s">
        <v>150</v>
      </c>
      <c r="C17" s="119">
        <v>6161.28</v>
      </c>
      <c r="D17" s="119">
        <v>6161.28</v>
      </c>
      <c r="E17" s="119"/>
    </row>
    <row r="18" ht="18.9" customHeight="1" spans="1:5">
      <c r="A18" s="136" t="s">
        <v>151</v>
      </c>
      <c r="B18" s="137" t="s">
        <v>152</v>
      </c>
      <c r="C18" s="119">
        <v>5.12</v>
      </c>
      <c r="D18" s="119">
        <v>5.12</v>
      </c>
      <c r="E18" s="119"/>
    </row>
    <row r="19" ht="18.9" customHeight="1" spans="1:5">
      <c r="A19" s="136" t="s">
        <v>153</v>
      </c>
      <c r="B19" s="137" t="s">
        <v>154</v>
      </c>
      <c r="C19" s="119">
        <v>1520.67</v>
      </c>
      <c r="D19" s="119">
        <v>1520.67</v>
      </c>
      <c r="E19" s="119"/>
    </row>
    <row r="20" ht="18.9" customHeight="1" spans="1:5">
      <c r="A20" s="136" t="s">
        <v>155</v>
      </c>
      <c r="B20" s="137" t="s">
        <v>156</v>
      </c>
      <c r="C20" s="119">
        <v>14251.94</v>
      </c>
      <c r="D20" s="119">
        <v>14251.94</v>
      </c>
      <c r="E20" s="119"/>
    </row>
    <row r="21" ht="18.9" customHeight="1" spans="1:5">
      <c r="A21" s="136" t="s">
        <v>157</v>
      </c>
      <c r="B21" s="137" t="s">
        <v>158</v>
      </c>
      <c r="C21" s="119">
        <v>1996.32</v>
      </c>
      <c r="D21" s="119">
        <v>1996.32</v>
      </c>
      <c r="E21" s="119"/>
    </row>
    <row r="22" ht="18.9" customHeight="1" spans="1:5">
      <c r="A22" s="136" t="s">
        <v>159</v>
      </c>
      <c r="B22" s="137" t="s">
        <v>160</v>
      </c>
      <c r="C22" s="119">
        <v>16</v>
      </c>
      <c r="D22" s="119">
        <v>16</v>
      </c>
      <c r="E22" s="119"/>
    </row>
    <row r="23" ht="19.8" customHeight="1" spans="1:5">
      <c r="A23" s="117" t="s">
        <v>161</v>
      </c>
      <c r="B23" s="118" t="s">
        <v>162</v>
      </c>
      <c r="C23" s="119">
        <v>28439.18</v>
      </c>
      <c r="D23" s="119"/>
      <c r="E23" s="119">
        <v>28439.18</v>
      </c>
    </row>
    <row r="24" ht="18.9" customHeight="1" spans="1:5">
      <c r="A24" s="136" t="s">
        <v>163</v>
      </c>
      <c r="B24" s="137" t="s">
        <v>164</v>
      </c>
      <c r="C24" s="119">
        <v>2494.07</v>
      </c>
      <c r="D24" s="119"/>
      <c r="E24" s="119">
        <v>2494.07</v>
      </c>
    </row>
    <row r="25" ht="18.9" customHeight="1" spans="1:5">
      <c r="A25" s="136" t="s">
        <v>165</v>
      </c>
      <c r="B25" s="137" t="s">
        <v>166</v>
      </c>
      <c r="C25" s="119">
        <v>386.1</v>
      </c>
      <c r="D25" s="119"/>
      <c r="E25" s="119">
        <v>386.1</v>
      </c>
    </row>
    <row r="26" ht="18.9" customHeight="1" spans="1:5">
      <c r="A26" s="136" t="s">
        <v>167</v>
      </c>
      <c r="B26" s="137" t="s">
        <v>168</v>
      </c>
      <c r="C26" s="119">
        <v>10.24</v>
      </c>
      <c r="D26" s="119"/>
      <c r="E26" s="119">
        <v>10.24</v>
      </c>
    </row>
    <row r="27" ht="18.9" customHeight="1" spans="1:5">
      <c r="A27" s="136" t="s">
        <v>169</v>
      </c>
      <c r="B27" s="137" t="s">
        <v>170</v>
      </c>
      <c r="C27" s="119">
        <v>486.56</v>
      </c>
      <c r="D27" s="119"/>
      <c r="E27" s="119">
        <v>486.56</v>
      </c>
    </row>
    <row r="28" ht="18.9" customHeight="1" spans="1:5">
      <c r="A28" s="136" t="s">
        <v>171</v>
      </c>
      <c r="B28" s="137" t="s">
        <v>172</v>
      </c>
      <c r="C28" s="119">
        <v>1069.28</v>
      </c>
      <c r="D28" s="119"/>
      <c r="E28" s="119">
        <v>1069.28</v>
      </c>
    </row>
    <row r="29" ht="18.9" customHeight="1" spans="1:5">
      <c r="A29" s="136" t="s">
        <v>173</v>
      </c>
      <c r="B29" s="137" t="s">
        <v>174</v>
      </c>
      <c r="C29" s="119">
        <v>1282.22</v>
      </c>
      <c r="D29" s="119"/>
      <c r="E29" s="119">
        <v>1282.22</v>
      </c>
    </row>
    <row r="30" ht="18.9" customHeight="1" spans="1:5">
      <c r="A30" s="136" t="s">
        <v>175</v>
      </c>
      <c r="B30" s="137" t="s">
        <v>176</v>
      </c>
      <c r="C30" s="119">
        <v>1176.51</v>
      </c>
      <c r="D30" s="119"/>
      <c r="E30" s="119">
        <v>1176.51</v>
      </c>
    </row>
    <row r="31" ht="18.9" customHeight="1" spans="1:5">
      <c r="A31" s="136" t="s">
        <v>177</v>
      </c>
      <c r="B31" s="137" t="s">
        <v>178</v>
      </c>
      <c r="C31" s="119">
        <v>477.11</v>
      </c>
      <c r="D31" s="119"/>
      <c r="E31" s="119">
        <v>477.11</v>
      </c>
    </row>
    <row r="32" ht="18.9" customHeight="1" spans="1:5">
      <c r="A32" s="136" t="s">
        <v>179</v>
      </c>
      <c r="B32" s="137" t="s">
        <v>180</v>
      </c>
      <c r="C32" s="119">
        <v>1793.99</v>
      </c>
      <c r="D32" s="119"/>
      <c r="E32" s="119">
        <v>1793.99</v>
      </c>
    </row>
    <row r="33" ht="18.9" customHeight="1" spans="1:5">
      <c r="A33" s="136" t="s">
        <v>181</v>
      </c>
      <c r="B33" s="137" t="s">
        <v>182</v>
      </c>
      <c r="C33" s="119">
        <v>160.9</v>
      </c>
      <c r="D33" s="119"/>
      <c r="E33" s="119">
        <v>160.9</v>
      </c>
    </row>
    <row r="34" ht="18.9" customHeight="1" spans="1:5">
      <c r="A34" s="136" t="s">
        <v>183</v>
      </c>
      <c r="B34" s="137" t="s">
        <v>184</v>
      </c>
      <c r="C34" s="119">
        <v>15.3</v>
      </c>
      <c r="D34" s="119"/>
      <c r="E34" s="119">
        <v>15.3</v>
      </c>
    </row>
    <row r="35" ht="18.9" customHeight="1" spans="1:5">
      <c r="A35" s="136" t="s">
        <v>185</v>
      </c>
      <c r="B35" s="137" t="s">
        <v>186</v>
      </c>
      <c r="C35" s="119">
        <v>2088.36</v>
      </c>
      <c r="D35" s="119"/>
      <c r="E35" s="119">
        <v>2088.36</v>
      </c>
    </row>
    <row r="36" ht="18.9" customHeight="1" spans="1:5">
      <c r="A36" s="136" t="s">
        <v>187</v>
      </c>
      <c r="B36" s="137" t="s">
        <v>188</v>
      </c>
      <c r="C36" s="119">
        <v>2.43</v>
      </c>
      <c r="D36" s="119"/>
      <c r="E36" s="119">
        <v>2.43</v>
      </c>
    </row>
    <row r="37" ht="18.9" customHeight="1" spans="1:5">
      <c r="A37" s="136" t="s">
        <v>189</v>
      </c>
      <c r="B37" s="137" t="s">
        <v>190</v>
      </c>
      <c r="C37" s="119">
        <v>416.35</v>
      </c>
      <c r="D37" s="119"/>
      <c r="E37" s="119">
        <v>416.35</v>
      </c>
    </row>
    <row r="38" ht="18.9" customHeight="1" spans="1:5">
      <c r="A38" s="136" t="s">
        <v>191</v>
      </c>
      <c r="B38" s="137" t="s">
        <v>192</v>
      </c>
      <c r="C38" s="119">
        <v>6897.33</v>
      </c>
      <c r="D38" s="119"/>
      <c r="E38" s="119">
        <v>6897.33</v>
      </c>
    </row>
    <row r="39" ht="18.9" customHeight="1" spans="1:5">
      <c r="A39" s="136" t="s">
        <v>193</v>
      </c>
      <c r="B39" s="137" t="s">
        <v>194</v>
      </c>
      <c r="C39" s="119">
        <v>69</v>
      </c>
      <c r="D39" s="119"/>
      <c r="E39" s="119">
        <v>69</v>
      </c>
    </row>
    <row r="40" ht="18.9" customHeight="1" spans="1:5">
      <c r="A40" s="136" t="s">
        <v>195</v>
      </c>
      <c r="B40" s="137" t="s">
        <v>196</v>
      </c>
      <c r="C40" s="119">
        <v>3748.51</v>
      </c>
      <c r="D40" s="119"/>
      <c r="E40" s="119">
        <v>3748.51</v>
      </c>
    </row>
    <row r="41" ht="18.9" customHeight="1" spans="1:5">
      <c r="A41" s="136" t="s">
        <v>197</v>
      </c>
      <c r="B41" s="137" t="s">
        <v>198</v>
      </c>
      <c r="C41" s="119">
        <v>2196.34</v>
      </c>
      <c r="D41" s="119"/>
      <c r="E41" s="119">
        <v>2196.34</v>
      </c>
    </row>
    <row r="42" ht="18.9" customHeight="1" spans="1:5">
      <c r="A42" s="136" t="s">
        <v>199</v>
      </c>
      <c r="B42" s="137" t="s">
        <v>200</v>
      </c>
      <c r="C42" s="119">
        <v>53.84</v>
      </c>
      <c r="D42" s="119"/>
      <c r="E42" s="119">
        <v>53.84</v>
      </c>
    </row>
    <row r="43" ht="18.9" customHeight="1" spans="1:5">
      <c r="A43" s="136" t="s">
        <v>201</v>
      </c>
      <c r="B43" s="137" t="s">
        <v>202</v>
      </c>
      <c r="C43" s="119">
        <v>50.64</v>
      </c>
      <c r="D43" s="119"/>
      <c r="E43" s="119">
        <v>50.64</v>
      </c>
    </row>
    <row r="44" ht="18.9" customHeight="1" spans="1:5">
      <c r="A44" s="136" t="s">
        <v>203</v>
      </c>
      <c r="B44" s="137" t="s">
        <v>204</v>
      </c>
      <c r="C44" s="119">
        <v>4.58</v>
      </c>
      <c r="D44" s="119"/>
      <c r="E44" s="119">
        <v>4.58</v>
      </c>
    </row>
    <row r="45" ht="18.9" customHeight="1" spans="1:5">
      <c r="A45" s="136" t="s">
        <v>205</v>
      </c>
      <c r="B45" s="137" t="s">
        <v>206</v>
      </c>
      <c r="C45" s="119">
        <v>3559.53</v>
      </c>
      <c r="D45" s="119"/>
      <c r="E45" s="119">
        <v>3559.53</v>
      </c>
    </row>
    <row r="46" ht="19.8" customHeight="1" spans="1:5">
      <c r="A46" s="117" t="s">
        <v>207</v>
      </c>
      <c r="B46" s="118" t="s">
        <v>208</v>
      </c>
      <c r="C46" s="119">
        <v>16505.69</v>
      </c>
      <c r="D46" s="119">
        <v>15510.31</v>
      </c>
      <c r="E46" s="119">
        <v>995.38</v>
      </c>
    </row>
    <row r="47" ht="18.9" customHeight="1" spans="1:5">
      <c r="A47" s="136" t="s">
        <v>209</v>
      </c>
      <c r="B47" s="137" t="s">
        <v>210</v>
      </c>
      <c r="C47" s="119">
        <v>88.23</v>
      </c>
      <c r="D47" s="119">
        <v>88.23</v>
      </c>
      <c r="E47" s="119"/>
    </row>
    <row r="48" ht="18.9" customHeight="1" spans="1:5">
      <c r="A48" s="136" t="s">
        <v>211</v>
      </c>
      <c r="B48" s="137" t="s">
        <v>212</v>
      </c>
      <c r="C48" s="119">
        <v>14928.51</v>
      </c>
      <c r="D48" s="119">
        <v>14361.32</v>
      </c>
      <c r="E48" s="119">
        <v>567.19</v>
      </c>
    </row>
    <row r="49" ht="18.9" customHeight="1" spans="1:5">
      <c r="A49" s="136" t="s">
        <v>213</v>
      </c>
      <c r="B49" s="137" t="s">
        <v>214</v>
      </c>
      <c r="C49" s="119">
        <v>1488.96</v>
      </c>
      <c r="D49" s="119">
        <v>1060.77</v>
      </c>
      <c r="E49" s="119">
        <v>428.19</v>
      </c>
    </row>
    <row r="50" ht="19.8" customHeight="1" spans="1:5">
      <c r="A50" s="117" t="s">
        <v>215</v>
      </c>
      <c r="B50" s="118" t="s">
        <v>216</v>
      </c>
      <c r="C50" s="119">
        <v>936.3</v>
      </c>
      <c r="D50" s="119"/>
      <c r="E50" s="119">
        <v>936.3</v>
      </c>
    </row>
    <row r="51" ht="18.9" customHeight="1" spans="1:5">
      <c r="A51" s="136" t="s">
        <v>217</v>
      </c>
      <c r="B51" s="137" t="s">
        <v>218</v>
      </c>
      <c r="C51" s="119">
        <v>932.02</v>
      </c>
      <c r="D51" s="119"/>
      <c r="E51" s="119">
        <v>932.02</v>
      </c>
    </row>
    <row r="52" ht="18.9" customHeight="1" spans="1:5">
      <c r="A52" s="136" t="s">
        <v>219</v>
      </c>
      <c r="B52" s="137" t="s">
        <v>220</v>
      </c>
      <c r="C52" s="119">
        <v>4.28</v>
      </c>
      <c r="D52" s="119"/>
      <c r="E52" s="119">
        <v>4.28</v>
      </c>
    </row>
  </sheetData>
  <mergeCells count="5">
    <mergeCell ref="A4:E4"/>
    <mergeCell ref="A6:B6"/>
    <mergeCell ref="C6:E6"/>
    <mergeCell ref="A8:B8"/>
    <mergeCell ref="A2:E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D44" sqref="D44"/>
    </sheetView>
  </sheetViews>
  <sheetFormatPr defaultColWidth="9.775" defaultRowHeight="13.5" outlineLevelCol="2"/>
  <cols>
    <col min="1" max="1" width="15.2166666666667" customWidth="1"/>
    <col min="2" max="2" width="38" customWidth="1"/>
    <col min="3" max="3" width="45.6666666666667" customWidth="1"/>
  </cols>
  <sheetData>
    <row r="1" ht="16.35" customHeight="1" spans="1:1">
      <c r="A1" s="72" t="s">
        <v>221</v>
      </c>
    </row>
    <row r="2" ht="39.6" customHeight="1" spans="1:3">
      <c r="A2" s="73" t="s">
        <v>125</v>
      </c>
      <c r="B2" s="73"/>
      <c r="C2" s="73"/>
    </row>
    <row r="3" ht="19" customHeight="1" spans="1:3">
      <c r="A3" s="74" t="s">
        <v>222</v>
      </c>
      <c r="B3" s="74"/>
      <c r="C3" s="74"/>
    </row>
    <row r="4" ht="19.8" customHeight="1" spans="3:3">
      <c r="C4" s="75" t="s">
        <v>2</v>
      </c>
    </row>
    <row r="5" ht="42.3" customHeight="1" spans="1:3">
      <c r="A5" s="76" t="s">
        <v>223</v>
      </c>
      <c r="B5" s="76"/>
      <c r="C5" s="76" t="s">
        <v>224</v>
      </c>
    </row>
    <row r="6" ht="26.7" customHeight="1" spans="1:3">
      <c r="A6" s="141" t="s">
        <v>129</v>
      </c>
      <c r="B6" s="141" t="s">
        <v>34</v>
      </c>
      <c r="C6" s="76"/>
    </row>
    <row r="7" ht="20.7" customHeight="1" spans="1:3">
      <c r="A7" s="78" t="s">
        <v>7</v>
      </c>
      <c r="B7" s="78"/>
      <c r="C7" s="79">
        <v>214935.06</v>
      </c>
    </row>
    <row r="8" ht="19.8" customHeight="1" spans="1:3">
      <c r="A8" s="80" t="s">
        <v>225</v>
      </c>
      <c r="B8" s="80" t="s">
        <v>226</v>
      </c>
      <c r="C8" s="81">
        <v>839.33</v>
      </c>
    </row>
    <row r="9" ht="18.9" customHeight="1" spans="1:3">
      <c r="A9" s="80" t="s">
        <v>227</v>
      </c>
      <c r="B9" s="80" t="s">
        <v>228</v>
      </c>
      <c r="C9" s="81">
        <v>557.57</v>
      </c>
    </row>
    <row r="10" ht="18.9" customHeight="1" spans="1:3">
      <c r="A10" s="80" t="s">
        <v>229</v>
      </c>
      <c r="B10" s="80" t="s">
        <v>230</v>
      </c>
      <c r="C10" s="81">
        <v>168.82</v>
      </c>
    </row>
    <row r="11" ht="18.9" customHeight="1" spans="1:3">
      <c r="A11" s="80" t="s">
        <v>231</v>
      </c>
      <c r="B11" s="80" t="s">
        <v>232</v>
      </c>
      <c r="C11" s="81">
        <v>68.42</v>
      </c>
    </row>
    <row r="12" ht="18.9" customHeight="1" spans="1:3">
      <c r="A12" s="80" t="s">
        <v>233</v>
      </c>
      <c r="B12" s="80" t="s">
        <v>234</v>
      </c>
      <c r="C12" s="81">
        <v>44.52</v>
      </c>
    </row>
    <row r="13" ht="19.8" customHeight="1" spans="1:3">
      <c r="A13" s="80" t="s">
        <v>235</v>
      </c>
      <c r="B13" s="80" t="s">
        <v>236</v>
      </c>
      <c r="C13" s="81">
        <v>165.73</v>
      </c>
    </row>
    <row r="14" ht="18.9" customHeight="1" spans="1:3">
      <c r="A14" s="80" t="s">
        <v>237</v>
      </c>
      <c r="B14" s="80" t="s">
        <v>238</v>
      </c>
      <c r="C14" s="81">
        <v>96.93</v>
      </c>
    </row>
    <row r="15" ht="18.9" customHeight="1" spans="1:3">
      <c r="A15" s="80" t="s">
        <v>239</v>
      </c>
      <c r="B15" s="80" t="s">
        <v>240</v>
      </c>
      <c r="C15" s="81">
        <v>7.32</v>
      </c>
    </row>
    <row r="16" ht="18.9" customHeight="1" spans="1:3">
      <c r="A16" s="80" t="s">
        <v>241</v>
      </c>
      <c r="B16" s="80" t="s">
        <v>242</v>
      </c>
      <c r="C16" s="81">
        <v>5</v>
      </c>
    </row>
    <row r="17" ht="18.9" customHeight="1" spans="1:3">
      <c r="A17" s="80" t="s">
        <v>243</v>
      </c>
      <c r="B17" s="80" t="s">
        <v>244</v>
      </c>
      <c r="C17" s="81">
        <v>0.6</v>
      </c>
    </row>
    <row r="18" ht="18.9" customHeight="1" spans="1:3">
      <c r="A18" s="80" t="s">
        <v>245</v>
      </c>
      <c r="B18" s="80" t="s">
        <v>246</v>
      </c>
      <c r="C18" s="81">
        <v>6</v>
      </c>
    </row>
    <row r="19" ht="18.9" customHeight="1" spans="1:3">
      <c r="A19" s="80" t="s">
        <v>247</v>
      </c>
      <c r="B19" s="80" t="s">
        <v>248</v>
      </c>
      <c r="C19" s="81">
        <v>49.88</v>
      </c>
    </row>
    <row r="20" ht="19.8" customHeight="1" spans="1:3">
      <c r="A20" s="80" t="s">
        <v>249</v>
      </c>
      <c r="B20" s="80" t="s">
        <v>250</v>
      </c>
      <c r="C20" s="81">
        <v>1.2</v>
      </c>
    </row>
    <row r="21" ht="18.9" customHeight="1" spans="1:3">
      <c r="A21" s="80" t="s">
        <v>251</v>
      </c>
      <c r="B21" s="80" t="s">
        <v>252</v>
      </c>
      <c r="C21" s="81">
        <v>1.2</v>
      </c>
    </row>
    <row r="22" ht="19.8" customHeight="1" spans="1:3">
      <c r="A22" s="80" t="s">
        <v>253</v>
      </c>
      <c r="B22" s="80" t="s">
        <v>254</v>
      </c>
      <c r="C22" s="81">
        <v>196488</v>
      </c>
    </row>
    <row r="23" ht="18.9" customHeight="1" spans="1:3">
      <c r="A23" s="80" t="s">
        <v>255</v>
      </c>
      <c r="B23" s="80" t="s">
        <v>256</v>
      </c>
      <c r="C23" s="81">
        <v>168214.55</v>
      </c>
    </row>
    <row r="24" ht="18.9" customHeight="1" spans="1:3">
      <c r="A24" s="80" t="s">
        <v>257</v>
      </c>
      <c r="B24" s="80" t="s">
        <v>258</v>
      </c>
      <c r="C24" s="81">
        <v>28273.45</v>
      </c>
    </row>
    <row r="25" ht="19.8" customHeight="1" spans="1:3">
      <c r="A25" s="80" t="s">
        <v>259</v>
      </c>
      <c r="B25" s="80" t="s">
        <v>260</v>
      </c>
      <c r="C25" s="81">
        <v>935.1</v>
      </c>
    </row>
    <row r="26" ht="18.9" customHeight="1" spans="1:3">
      <c r="A26" s="80" t="s">
        <v>261</v>
      </c>
      <c r="B26" s="80" t="s">
        <v>262</v>
      </c>
      <c r="C26" s="81">
        <v>935.1</v>
      </c>
    </row>
    <row r="27" ht="19.8" customHeight="1" spans="1:3">
      <c r="A27" s="80" t="s">
        <v>263</v>
      </c>
      <c r="B27" s="80" t="s">
        <v>208</v>
      </c>
      <c r="C27" s="81">
        <v>16505.69</v>
      </c>
    </row>
    <row r="28" ht="18.9" customHeight="1" spans="1:3">
      <c r="A28" s="80" t="s">
        <v>264</v>
      </c>
      <c r="B28" s="80" t="s">
        <v>265</v>
      </c>
      <c r="C28" s="81">
        <v>16417.46</v>
      </c>
    </row>
    <row r="29" ht="18.9" customHeight="1" spans="1:3">
      <c r="A29" s="80" t="s">
        <v>266</v>
      </c>
      <c r="B29" s="80" t="s">
        <v>267</v>
      </c>
      <c r="C29" s="81">
        <v>88.23</v>
      </c>
    </row>
  </sheetData>
  <mergeCells count="5">
    <mergeCell ref="A2:C2"/>
    <mergeCell ref="A3:C3"/>
    <mergeCell ref="A5:B5"/>
    <mergeCell ref="A7:B7"/>
    <mergeCell ref="C5:C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8" sqref="A8"/>
    </sheetView>
  </sheetViews>
  <sheetFormatPr defaultColWidth="9.775" defaultRowHeight="13.5" outlineLevelRow="7" outlineLevelCol="5"/>
  <cols>
    <col min="1" max="1" width="9" customWidth="1"/>
    <col min="2" max="2" width="20.2166666666667" customWidth="1"/>
    <col min="3" max="3" width="13.1083333333333" customWidth="1"/>
    <col min="4" max="4" width="16.3333333333333" customWidth="1"/>
    <col min="5" max="5" width="17.1083333333333" customWidth="1"/>
    <col min="6" max="6" width="16" customWidth="1"/>
  </cols>
  <sheetData>
    <row r="1" ht="16.35" customHeight="1" spans="1:1">
      <c r="A1" s="138" t="s">
        <v>268</v>
      </c>
    </row>
    <row r="2" ht="16.35" customHeight="1" spans="1:6">
      <c r="A2" s="124" t="s">
        <v>269</v>
      </c>
      <c r="B2" s="124"/>
      <c r="C2" s="124"/>
      <c r="D2" s="124"/>
      <c r="E2" s="124"/>
      <c r="F2" s="124"/>
    </row>
    <row r="3" ht="16.35" customHeight="1" spans="1:6">
      <c r="A3" s="124"/>
      <c r="B3" s="124"/>
      <c r="C3" s="124"/>
      <c r="D3" s="124"/>
      <c r="E3" s="124"/>
      <c r="F3" s="124"/>
    </row>
    <row r="4" ht="20.7" customHeight="1" spans="6:6">
      <c r="F4" s="123" t="s">
        <v>2</v>
      </c>
    </row>
    <row r="5" ht="38.85" customHeight="1" spans="1:6">
      <c r="A5" s="139" t="s">
        <v>32</v>
      </c>
      <c r="B5" s="139"/>
      <c r="C5" s="139"/>
      <c r="D5" s="139"/>
      <c r="E5" s="139"/>
      <c r="F5" s="139"/>
    </row>
    <row r="6" ht="36.15" customHeight="1" spans="1:6">
      <c r="A6" s="139" t="s">
        <v>7</v>
      </c>
      <c r="B6" s="139" t="s">
        <v>270</v>
      </c>
      <c r="C6" s="139" t="s">
        <v>271</v>
      </c>
      <c r="D6" s="139"/>
      <c r="E6" s="139"/>
      <c r="F6" s="139" t="s">
        <v>272</v>
      </c>
    </row>
    <row r="7" ht="36.15" customHeight="1" spans="1:6">
      <c r="A7" s="139"/>
      <c r="B7" s="139"/>
      <c r="C7" s="139" t="s">
        <v>35</v>
      </c>
      <c r="D7" s="139" t="s">
        <v>273</v>
      </c>
      <c r="E7" s="139" t="s">
        <v>274</v>
      </c>
      <c r="F7" s="139"/>
    </row>
    <row r="8" ht="25.8" customHeight="1" spans="1:6">
      <c r="A8" s="140">
        <f>113.06+18</f>
        <v>131.06</v>
      </c>
      <c r="B8" s="140"/>
      <c r="C8" s="140">
        <v>110.63</v>
      </c>
      <c r="D8" s="140">
        <v>72</v>
      </c>
      <c r="E8" s="140">
        <v>56.63</v>
      </c>
      <c r="F8" s="140">
        <v>2.43</v>
      </c>
    </row>
  </sheetData>
  <mergeCells count="6">
    <mergeCell ref="A5:F5"/>
    <mergeCell ref="C6:E6"/>
    <mergeCell ref="A6:A7"/>
    <mergeCell ref="B6:B7"/>
    <mergeCell ref="F6:F7"/>
    <mergeCell ref="A2:F3"/>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E7" sqref="E7"/>
    </sheetView>
  </sheetViews>
  <sheetFormatPr defaultColWidth="9.775" defaultRowHeight="13.5" outlineLevelCol="4"/>
  <cols>
    <col min="1" max="1" width="11.5583333333333" customWidth="1"/>
    <col min="2" max="2" width="36.5583333333333" customWidth="1"/>
    <col min="3" max="3" width="15.3333333333333" customWidth="1"/>
    <col min="4" max="4" width="14.775" customWidth="1"/>
    <col min="5" max="5" width="15.3333333333333" customWidth="1"/>
  </cols>
  <sheetData>
    <row r="1" ht="16.35" customHeight="1" spans="1:5">
      <c r="A1" s="130" t="s">
        <v>275</v>
      </c>
      <c r="B1" s="131"/>
      <c r="C1" s="131"/>
      <c r="D1" s="131"/>
      <c r="E1" s="131"/>
    </row>
    <row r="2" ht="25.05" customHeight="1" spans="1:5">
      <c r="A2" s="132" t="s">
        <v>276</v>
      </c>
      <c r="B2" s="132"/>
      <c r="C2" s="132"/>
      <c r="D2" s="132"/>
      <c r="E2" s="132"/>
    </row>
    <row r="3" ht="26.7" customHeight="1" spans="1:5">
      <c r="A3" s="132"/>
      <c r="B3" s="132"/>
      <c r="C3" s="132"/>
      <c r="D3" s="132"/>
      <c r="E3" s="132"/>
    </row>
    <row r="4" ht="21.6" customHeight="1" spans="1:5">
      <c r="A4" s="131"/>
      <c r="B4" s="131"/>
      <c r="C4" s="131"/>
      <c r="D4" s="131"/>
      <c r="E4" s="123" t="s">
        <v>2</v>
      </c>
    </row>
    <row r="5" ht="33.6" customHeight="1" spans="1:5">
      <c r="A5" s="133" t="s">
        <v>33</v>
      </c>
      <c r="B5" s="133" t="s">
        <v>34</v>
      </c>
      <c r="C5" s="133" t="s">
        <v>277</v>
      </c>
      <c r="D5" s="133"/>
      <c r="E5" s="133"/>
    </row>
    <row r="6" ht="31.05" customHeight="1" spans="1:5">
      <c r="A6" s="133"/>
      <c r="B6" s="133"/>
      <c r="C6" s="133" t="s">
        <v>130</v>
      </c>
      <c r="D6" s="133" t="s">
        <v>36</v>
      </c>
      <c r="E6" s="133" t="s">
        <v>37</v>
      </c>
    </row>
    <row r="7" ht="20.7" customHeight="1" spans="1:5">
      <c r="A7" s="134" t="s">
        <v>7</v>
      </c>
      <c r="B7" s="134"/>
      <c r="C7" s="135">
        <f>C8+C12</f>
        <v>4095.83</v>
      </c>
      <c r="D7" s="135"/>
      <c r="E7" s="135">
        <f>E8+E12</f>
        <v>4095.83</v>
      </c>
    </row>
    <row r="8" ht="16.35" customHeight="1" spans="1:5">
      <c r="A8" s="117">
        <v>212</v>
      </c>
      <c r="B8" s="118" t="s">
        <v>278</v>
      </c>
      <c r="C8" s="119">
        <f>D8+E8</f>
        <v>3880.52</v>
      </c>
      <c r="D8" s="119"/>
      <c r="E8" s="119">
        <f>E9</f>
        <v>3880.52</v>
      </c>
    </row>
    <row r="9" ht="16.35" customHeight="1" spans="1:5">
      <c r="A9" s="120" t="s">
        <v>279</v>
      </c>
      <c r="B9" s="121" t="s">
        <v>280</v>
      </c>
      <c r="C9" s="119">
        <f t="shared" ref="C9:C14" si="0">D9+E9</f>
        <v>3880.52</v>
      </c>
      <c r="D9" s="119"/>
      <c r="E9" s="119">
        <f>E10+E11</f>
        <v>3880.52</v>
      </c>
    </row>
    <row r="10" ht="16.35" customHeight="1" spans="1:5">
      <c r="A10" s="120" t="s">
        <v>281</v>
      </c>
      <c r="B10" s="122" t="s">
        <v>282</v>
      </c>
      <c r="C10" s="119">
        <f t="shared" si="0"/>
        <v>700</v>
      </c>
      <c r="D10" s="119"/>
      <c r="E10" s="119">
        <v>700</v>
      </c>
    </row>
    <row r="11" ht="16.35" customHeight="1" spans="1:5">
      <c r="A11" s="120" t="s">
        <v>283</v>
      </c>
      <c r="B11" s="122" t="s">
        <v>284</v>
      </c>
      <c r="C11" s="119">
        <f t="shared" si="0"/>
        <v>3180.52</v>
      </c>
      <c r="D11" s="119"/>
      <c r="E11" s="119">
        <v>3180.52</v>
      </c>
    </row>
    <row r="12" ht="16.35" customHeight="1" spans="1:5">
      <c r="A12" s="117" t="s">
        <v>285</v>
      </c>
      <c r="B12" s="118" t="s">
        <v>21</v>
      </c>
      <c r="C12" s="119">
        <f t="shared" si="0"/>
        <v>215.31</v>
      </c>
      <c r="D12" s="119"/>
      <c r="E12" s="119">
        <f>E13</f>
        <v>215.31</v>
      </c>
    </row>
    <row r="13" ht="16.35" customHeight="1" spans="1:5">
      <c r="A13" s="136" t="s">
        <v>286</v>
      </c>
      <c r="B13" s="122" t="s">
        <v>287</v>
      </c>
      <c r="C13" s="119">
        <f t="shared" si="0"/>
        <v>215.31</v>
      </c>
      <c r="D13" s="119"/>
      <c r="E13" s="119">
        <f>E14</f>
        <v>215.31</v>
      </c>
    </row>
    <row r="14" ht="16.35" customHeight="1" spans="1:5">
      <c r="A14" s="136" t="s">
        <v>288</v>
      </c>
      <c r="B14" s="137" t="s">
        <v>289</v>
      </c>
      <c r="C14" s="119">
        <f t="shared" si="0"/>
        <v>215.31</v>
      </c>
      <c r="D14" s="119"/>
      <c r="E14" s="119">
        <f>212+3.31</f>
        <v>215.31</v>
      </c>
    </row>
  </sheetData>
  <mergeCells count="5">
    <mergeCell ref="C5:E5"/>
    <mergeCell ref="A7:B7"/>
    <mergeCell ref="A5:A6"/>
    <mergeCell ref="B5:B6"/>
    <mergeCell ref="A2:E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B11" sqref="B11"/>
    </sheetView>
  </sheetViews>
  <sheetFormatPr defaultColWidth="9.775" defaultRowHeight="13.5" outlineLevelCol="3"/>
  <cols>
    <col min="1" max="1" width="26" customWidth="1"/>
    <col min="2" max="2" width="16.775" customWidth="1"/>
    <col min="3" max="3" width="26.5583333333333" customWidth="1"/>
    <col min="4" max="4" width="17.3333333333333" customWidth="1"/>
    <col min="5" max="6" width="9.775" customWidth="1"/>
  </cols>
  <sheetData>
    <row r="1" ht="16.35" customHeight="1" spans="1:1">
      <c r="A1" s="72" t="s">
        <v>290</v>
      </c>
    </row>
    <row r="2" ht="16.35" customHeight="1" spans="1:4">
      <c r="A2" s="124" t="s">
        <v>291</v>
      </c>
      <c r="B2" s="124"/>
      <c r="C2" s="124"/>
      <c r="D2" s="124"/>
    </row>
    <row r="3" ht="16.35" customHeight="1" spans="1:4">
      <c r="A3" s="124"/>
      <c r="B3" s="124"/>
      <c r="C3" s="124"/>
      <c r="D3" s="124"/>
    </row>
    <row r="4" ht="23.25" customHeight="1" spans="4:4">
      <c r="D4" s="125" t="s">
        <v>2</v>
      </c>
    </row>
    <row r="5" ht="34.5" customHeight="1" spans="1:4">
      <c r="A5" s="126" t="s">
        <v>3</v>
      </c>
      <c r="B5" s="126"/>
      <c r="C5" s="126" t="s">
        <v>4</v>
      </c>
      <c r="D5" s="126"/>
    </row>
    <row r="6" ht="32.7" customHeight="1" spans="1:4">
      <c r="A6" s="126" t="s">
        <v>5</v>
      </c>
      <c r="B6" s="126" t="s">
        <v>6</v>
      </c>
      <c r="C6" s="126" t="s">
        <v>5</v>
      </c>
      <c r="D6" s="126" t="s">
        <v>6</v>
      </c>
    </row>
    <row r="7" ht="25.05" customHeight="1" spans="1:4">
      <c r="A7" s="127" t="s">
        <v>7</v>
      </c>
      <c r="B7" s="128">
        <f>SUM(B8:B16)</f>
        <v>343491.59</v>
      </c>
      <c r="C7" s="127" t="s">
        <v>7</v>
      </c>
      <c r="D7" s="128">
        <f>SUM(D8:D16)</f>
        <v>343491.59</v>
      </c>
    </row>
    <row r="8" ht="20.7" customHeight="1" spans="1:4">
      <c r="A8" s="129" t="s">
        <v>13</v>
      </c>
      <c r="B8" s="128">
        <f>316815.85+6531.61</f>
        <v>323347.46</v>
      </c>
      <c r="C8" s="129" t="s">
        <v>14</v>
      </c>
      <c r="D8" s="128">
        <v>200</v>
      </c>
    </row>
    <row r="9" ht="20.7" customHeight="1" spans="1:4">
      <c r="A9" s="129" t="s">
        <v>15</v>
      </c>
      <c r="B9" s="128">
        <f>212+3883.83</f>
        <v>4095.83</v>
      </c>
      <c r="C9" s="129" t="s">
        <v>16</v>
      </c>
      <c r="D9" s="128">
        <f>282531.69+8149.91</f>
        <v>290681.6</v>
      </c>
    </row>
    <row r="10" ht="20.7" customHeight="1" spans="1:4">
      <c r="A10" s="129" t="s">
        <v>17</v>
      </c>
      <c r="B10" s="128"/>
      <c r="C10" s="129" t="s">
        <v>18</v>
      </c>
      <c r="D10" s="128">
        <v>25689.32</v>
      </c>
    </row>
    <row r="11" ht="20.7" customHeight="1" spans="1:4">
      <c r="A11" s="129" t="s">
        <v>292</v>
      </c>
      <c r="B11" s="128">
        <f>14430+1618.3</f>
        <v>16048.3</v>
      </c>
      <c r="C11" s="129" t="s">
        <v>19</v>
      </c>
      <c r="D11" s="128">
        <v>7315.83</v>
      </c>
    </row>
    <row r="12" ht="20.7" customHeight="1" spans="1:4">
      <c r="A12" s="129" t="s">
        <v>293</v>
      </c>
      <c r="B12" s="128"/>
      <c r="C12" s="129" t="s">
        <v>20</v>
      </c>
      <c r="D12" s="128">
        <v>15509.01</v>
      </c>
    </row>
    <row r="13" ht="20.7" customHeight="1" spans="1:4">
      <c r="A13" s="129" t="s">
        <v>294</v>
      </c>
      <c r="B13" s="128"/>
      <c r="C13" s="129" t="s">
        <v>21</v>
      </c>
      <c r="D13" s="128">
        <f>212+3883.83</f>
        <v>4095.83</v>
      </c>
    </row>
    <row r="14" ht="20.7" customHeight="1" spans="1:4">
      <c r="A14" s="129" t="s">
        <v>295</v>
      </c>
      <c r="B14" s="128"/>
      <c r="C14" s="129"/>
      <c r="D14" s="128"/>
    </row>
    <row r="15" ht="20.7" customHeight="1" spans="1:4">
      <c r="A15" s="129" t="s">
        <v>296</v>
      </c>
      <c r="B15" s="128"/>
      <c r="C15" s="129"/>
      <c r="D15" s="128"/>
    </row>
    <row r="16" ht="20.7" customHeight="1" spans="1:4">
      <c r="A16" s="129" t="s">
        <v>297</v>
      </c>
      <c r="B16" s="128"/>
      <c r="C16" s="129"/>
      <c r="D16" s="128"/>
    </row>
  </sheetData>
  <mergeCells count="3">
    <mergeCell ref="A5:B5"/>
    <mergeCell ref="C5:D5"/>
    <mergeCell ref="A2:D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workbookViewId="0">
      <selection activeCell="F14" sqref="F14"/>
    </sheetView>
  </sheetViews>
  <sheetFormatPr defaultColWidth="9.775" defaultRowHeight="13.5"/>
  <cols>
    <col min="1" max="1" width="10" customWidth="1"/>
    <col min="2" max="2" width="30" customWidth="1"/>
    <col min="3" max="3" width="11.5583333333333" customWidth="1"/>
    <col min="4" max="4" width="9.775" customWidth="1"/>
    <col min="5" max="5" width="10.5583333333333" customWidth="1"/>
    <col min="6" max="6" width="11.1083333333333" customWidth="1"/>
    <col min="7" max="7" width="10.5583333333333" customWidth="1"/>
    <col min="8" max="8" width="10.8833333333333" customWidth="1"/>
    <col min="9" max="9" width="10.6666666666667" customWidth="1"/>
    <col min="10" max="10" width="10.4416666666667" customWidth="1"/>
    <col min="11" max="11" width="11.4416666666667" customWidth="1"/>
    <col min="12" max="12" width="11.5583333333333" customWidth="1"/>
  </cols>
  <sheetData>
    <row r="1" ht="16.35" customHeight="1" spans="1:1">
      <c r="A1" s="72" t="s">
        <v>298</v>
      </c>
    </row>
    <row r="2" ht="16.35" customHeight="1" spans="1:12">
      <c r="A2" s="106" t="s">
        <v>299</v>
      </c>
      <c r="B2" s="106"/>
      <c r="C2" s="106"/>
      <c r="D2" s="106"/>
      <c r="E2" s="106"/>
      <c r="F2" s="106"/>
      <c r="G2" s="106"/>
      <c r="H2" s="106"/>
      <c r="I2" s="106"/>
      <c r="J2" s="106"/>
      <c r="K2" s="106"/>
      <c r="L2" s="106"/>
    </row>
    <row r="3" ht="16.35" customHeight="1" spans="1:12">
      <c r="A3" s="106"/>
      <c r="B3" s="106"/>
      <c r="C3" s="106"/>
      <c r="D3" s="106"/>
      <c r="E3" s="106"/>
      <c r="F3" s="106"/>
      <c r="G3" s="106"/>
      <c r="H3" s="106"/>
      <c r="I3" s="106"/>
      <c r="J3" s="106"/>
      <c r="K3" s="106"/>
      <c r="L3" s="106"/>
    </row>
    <row r="4" ht="22.35" customHeight="1" spans="12:12">
      <c r="L4" s="123" t="s">
        <v>2</v>
      </c>
    </row>
    <row r="5" ht="36.15" customHeight="1" spans="1:12">
      <c r="A5" s="107" t="s">
        <v>300</v>
      </c>
      <c r="B5" s="107"/>
      <c r="C5" s="107" t="s">
        <v>130</v>
      </c>
      <c r="D5" s="108" t="s">
        <v>301</v>
      </c>
      <c r="E5" s="108" t="s">
        <v>302</v>
      </c>
      <c r="F5" s="108" t="s">
        <v>303</v>
      </c>
      <c r="G5" s="108" t="s">
        <v>304</v>
      </c>
      <c r="H5" s="108" t="s">
        <v>305</v>
      </c>
      <c r="I5" s="108" t="s">
        <v>306</v>
      </c>
      <c r="J5" s="108" t="s">
        <v>307</v>
      </c>
      <c r="K5" s="108" t="s">
        <v>308</v>
      </c>
      <c r="L5" s="108" t="s">
        <v>309</v>
      </c>
    </row>
    <row r="6" ht="30.15" customHeight="1" spans="1:12">
      <c r="A6" s="107" t="s">
        <v>129</v>
      </c>
      <c r="B6" s="107" t="s">
        <v>34</v>
      </c>
      <c r="C6" s="107"/>
      <c r="D6" s="108"/>
      <c r="E6" s="108"/>
      <c r="F6" s="108"/>
      <c r="G6" s="108"/>
      <c r="H6" s="108"/>
      <c r="I6" s="108"/>
      <c r="J6" s="108"/>
      <c r="K6" s="108"/>
      <c r="L6" s="108"/>
    </row>
    <row r="7" ht="20.7" customHeight="1" spans="1:12">
      <c r="A7" s="109" t="s">
        <v>7</v>
      </c>
      <c r="B7" s="109"/>
      <c r="C7" s="110">
        <f>C8+C11+C36+C42+C52+C56+C48</f>
        <v>343491.59</v>
      </c>
      <c r="D7" s="110">
        <f>D8+D11+D36+D42+D52+D56+D48</f>
        <v>323347.46</v>
      </c>
      <c r="E7" s="110">
        <f>E8+E11+E36+E42+E52+E56+E48</f>
        <v>4095.83</v>
      </c>
      <c r="F7" s="110"/>
      <c r="G7" s="110">
        <f>G8+G11+G36+G42+G52+G56+G48</f>
        <v>16048.3</v>
      </c>
      <c r="H7" s="110"/>
      <c r="I7" s="110"/>
      <c r="J7" s="110"/>
      <c r="K7" s="110"/>
      <c r="L7" s="110"/>
    </row>
    <row r="8" ht="20.7" customHeight="1" spans="1:12">
      <c r="A8" s="111" t="s">
        <v>38</v>
      </c>
      <c r="B8" s="112" t="s">
        <v>14</v>
      </c>
      <c r="C8" s="113">
        <f>D8+E8+F8+G8</f>
        <v>200</v>
      </c>
      <c r="D8" s="113">
        <v>200</v>
      </c>
      <c r="E8" s="113"/>
      <c r="F8" s="113"/>
      <c r="G8" s="113"/>
      <c r="H8" s="113"/>
      <c r="I8" s="113"/>
      <c r="J8" s="113"/>
      <c r="K8" s="113"/>
      <c r="L8" s="113"/>
    </row>
    <row r="9" ht="18.15" customHeight="1" spans="1:12">
      <c r="A9" s="114" t="s">
        <v>310</v>
      </c>
      <c r="B9" s="115" t="s">
        <v>311</v>
      </c>
      <c r="C9" s="113">
        <f t="shared" ref="C9:C58" si="0">D9+E9+F9+G9</f>
        <v>200</v>
      </c>
      <c r="D9" s="113">
        <v>200</v>
      </c>
      <c r="E9" s="113"/>
      <c r="F9" s="113"/>
      <c r="G9" s="113"/>
      <c r="H9" s="113"/>
      <c r="I9" s="113"/>
      <c r="J9" s="113"/>
      <c r="K9" s="113"/>
      <c r="L9" s="113"/>
    </row>
    <row r="10" ht="19.8" customHeight="1" spans="1:12">
      <c r="A10" s="114" t="s">
        <v>312</v>
      </c>
      <c r="B10" s="115" t="s">
        <v>313</v>
      </c>
      <c r="C10" s="113">
        <f t="shared" si="0"/>
        <v>200</v>
      </c>
      <c r="D10" s="113">
        <v>200</v>
      </c>
      <c r="E10" s="113"/>
      <c r="F10" s="113"/>
      <c r="G10" s="113"/>
      <c r="H10" s="113"/>
      <c r="I10" s="113"/>
      <c r="J10" s="113"/>
      <c r="K10" s="113"/>
      <c r="L10" s="113"/>
    </row>
    <row r="11" ht="20.7" customHeight="1" spans="1:12">
      <c r="A11" s="111" t="s">
        <v>43</v>
      </c>
      <c r="B11" s="112" t="s">
        <v>16</v>
      </c>
      <c r="C11" s="113">
        <f t="shared" si="0"/>
        <v>290681.6</v>
      </c>
      <c r="D11" s="113">
        <f>D12+D16+D22+D24+D27+D30+D32</f>
        <v>274633.3</v>
      </c>
      <c r="E11" s="113"/>
      <c r="F11" s="113"/>
      <c r="G11" s="113">
        <f>G12+G16+G22+G24+G27+G30+G32</f>
        <v>16048.3</v>
      </c>
      <c r="H11" s="113"/>
      <c r="I11" s="113"/>
      <c r="J11" s="113"/>
      <c r="K11" s="113"/>
      <c r="L11" s="113"/>
    </row>
    <row r="12" ht="18.15" customHeight="1" spans="1:12">
      <c r="A12" s="114" t="s">
        <v>314</v>
      </c>
      <c r="B12" s="115" t="s">
        <v>315</v>
      </c>
      <c r="C12" s="113">
        <f t="shared" si="0"/>
        <v>22382.88</v>
      </c>
      <c r="D12" s="113">
        <f>D13+D14+D15</f>
        <v>20631.31</v>
      </c>
      <c r="E12" s="113"/>
      <c r="F12" s="113"/>
      <c r="G12" s="113">
        <f>G13+G14+G15</f>
        <v>1751.57</v>
      </c>
      <c r="H12" s="113"/>
      <c r="I12" s="113"/>
      <c r="J12" s="113"/>
      <c r="K12" s="113"/>
      <c r="L12" s="113"/>
    </row>
    <row r="13" ht="19.8" customHeight="1" spans="1:12">
      <c r="A13" s="114" t="s">
        <v>316</v>
      </c>
      <c r="B13" s="115" t="s">
        <v>317</v>
      </c>
      <c r="C13" s="113">
        <f t="shared" si="0"/>
        <v>856.76</v>
      </c>
      <c r="D13" s="113">
        <v>856.76</v>
      </c>
      <c r="E13" s="113"/>
      <c r="F13" s="113"/>
      <c r="G13" s="113"/>
      <c r="H13" s="113"/>
      <c r="I13" s="113"/>
      <c r="J13" s="113"/>
      <c r="K13" s="113"/>
      <c r="L13" s="113"/>
    </row>
    <row r="14" ht="19.8" customHeight="1" spans="1:12">
      <c r="A14" s="114" t="s">
        <v>318</v>
      </c>
      <c r="B14" s="115" t="s">
        <v>313</v>
      </c>
      <c r="C14" s="113">
        <f t="shared" si="0"/>
        <v>340</v>
      </c>
      <c r="D14" s="113">
        <v>340</v>
      </c>
      <c r="E14" s="113"/>
      <c r="F14" s="113"/>
      <c r="G14" s="113"/>
      <c r="H14" s="113"/>
      <c r="I14" s="113"/>
      <c r="J14" s="113"/>
      <c r="K14" s="113"/>
      <c r="L14" s="113"/>
    </row>
    <row r="15" ht="19.8" customHeight="1" spans="1:12">
      <c r="A15" s="114" t="s">
        <v>319</v>
      </c>
      <c r="B15" s="115" t="s">
        <v>320</v>
      </c>
      <c r="C15" s="113">
        <f t="shared" si="0"/>
        <v>21186.12</v>
      </c>
      <c r="D15" s="113">
        <f>18434.55+1000</f>
        <v>19434.55</v>
      </c>
      <c r="E15" s="113"/>
      <c r="F15" s="113"/>
      <c r="G15" s="113">
        <f>1293.5+458.07</f>
        <v>1751.57</v>
      </c>
      <c r="H15" s="113"/>
      <c r="I15" s="113"/>
      <c r="J15" s="113"/>
      <c r="K15" s="113"/>
      <c r="L15" s="113"/>
    </row>
    <row r="16" ht="18.15" customHeight="1" spans="1:12">
      <c r="A16" s="114" t="s">
        <v>321</v>
      </c>
      <c r="B16" s="115" t="s">
        <v>322</v>
      </c>
      <c r="C16" s="116">
        <f t="shared" si="0"/>
        <v>239727.99</v>
      </c>
      <c r="D16" s="116">
        <f>D17+D18+D19+D20+D21</f>
        <v>226930.57</v>
      </c>
      <c r="E16" s="116"/>
      <c r="F16" s="116"/>
      <c r="G16" s="116">
        <f>G17+G18+G19+G20+G21</f>
        <v>12797.42</v>
      </c>
      <c r="H16" s="116"/>
      <c r="I16" s="113"/>
      <c r="J16" s="113"/>
      <c r="K16" s="113"/>
      <c r="L16" s="113"/>
    </row>
    <row r="17" ht="19.8" customHeight="1" spans="1:12">
      <c r="A17" s="114" t="s">
        <v>323</v>
      </c>
      <c r="B17" s="115" t="s">
        <v>324</v>
      </c>
      <c r="C17" s="116">
        <f t="shared" si="0"/>
        <v>22433.08</v>
      </c>
      <c r="D17" s="116">
        <v>15917.55</v>
      </c>
      <c r="E17" s="116"/>
      <c r="F17" s="116"/>
      <c r="G17" s="116">
        <f>5599.95+915.58</f>
        <v>6515.53</v>
      </c>
      <c r="H17" s="116"/>
      <c r="I17" s="113"/>
      <c r="J17" s="113"/>
      <c r="K17" s="113"/>
      <c r="L17" s="113"/>
    </row>
    <row r="18" ht="19.8" customHeight="1" spans="1:12">
      <c r="A18" s="114" t="s">
        <v>325</v>
      </c>
      <c r="B18" s="115" t="s">
        <v>326</v>
      </c>
      <c r="C18" s="116">
        <f t="shared" si="0"/>
        <v>85138.77</v>
      </c>
      <c r="D18" s="116">
        <f>83836.58+1239.33</f>
        <v>85075.91</v>
      </c>
      <c r="E18" s="116"/>
      <c r="F18" s="116"/>
      <c r="G18" s="116">
        <f>57.55+5.31</f>
        <v>62.86</v>
      </c>
      <c r="H18" s="116"/>
      <c r="I18" s="113"/>
      <c r="J18" s="113"/>
      <c r="K18" s="113"/>
      <c r="L18" s="113"/>
    </row>
    <row r="19" ht="19.8" customHeight="1" spans="1:12">
      <c r="A19" s="114" t="s">
        <v>327</v>
      </c>
      <c r="B19" s="115" t="s">
        <v>328</v>
      </c>
      <c r="C19" s="116">
        <f t="shared" si="0"/>
        <v>42128.94</v>
      </c>
      <c r="D19" s="116">
        <f>41890.02+109.46</f>
        <v>41999.48</v>
      </c>
      <c r="E19" s="116"/>
      <c r="F19" s="116"/>
      <c r="G19" s="116">
        <f>128+1.46</f>
        <v>129.46</v>
      </c>
      <c r="H19" s="116"/>
      <c r="I19" s="113"/>
      <c r="J19" s="113"/>
      <c r="K19" s="113"/>
      <c r="L19" s="113"/>
    </row>
    <row r="20" ht="19.8" customHeight="1" spans="1:12">
      <c r="A20" s="114" t="s">
        <v>329</v>
      </c>
      <c r="B20" s="115" t="s">
        <v>330</v>
      </c>
      <c r="C20" s="116">
        <f t="shared" si="0"/>
        <v>81452.2</v>
      </c>
      <c r="D20" s="116">
        <f>74098.89+1263.74</f>
        <v>75362.63</v>
      </c>
      <c r="E20" s="116"/>
      <c r="F20" s="116"/>
      <c r="G20" s="116">
        <f>5967+122.57</f>
        <v>6089.57</v>
      </c>
      <c r="H20" s="116"/>
      <c r="I20" s="113"/>
      <c r="J20" s="113"/>
      <c r="K20" s="113"/>
      <c r="L20" s="113"/>
    </row>
    <row r="21" ht="19.8" customHeight="1" spans="1:12">
      <c r="A21" s="114" t="s">
        <v>331</v>
      </c>
      <c r="B21" s="115" t="s">
        <v>332</v>
      </c>
      <c r="C21" s="116">
        <f t="shared" si="0"/>
        <v>8575</v>
      </c>
      <c r="D21" s="116">
        <v>8575</v>
      </c>
      <c r="E21" s="116"/>
      <c r="F21" s="116"/>
      <c r="G21" s="116"/>
      <c r="H21" s="116"/>
      <c r="I21" s="113"/>
      <c r="J21" s="113"/>
      <c r="K21" s="113"/>
      <c r="L21" s="113"/>
    </row>
    <row r="22" ht="18.15" customHeight="1" spans="1:12">
      <c r="A22" s="114" t="s">
        <v>333</v>
      </c>
      <c r="B22" s="115" t="s">
        <v>334</v>
      </c>
      <c r="C22" s="116">
        <f t="shared" si="0"/>
        <v>14622.71</v>
      </c>
      <c r="D22" s="116">
        <f>D23</f>
        <v>13888.4</v>
      </c>
      <c r="E22" s="116"/>
      <c r="F22" s="116"/>
      <c r="G22" s="116">
        <f>G23</f>
        <v>734.31</v>
      </c>
      <c r="H22" s="116"/>
      <c r="I22" s="113"/>
      <c r="J22" s="113"/>
      <c r="K22" s="113"/>
      <c r="L22" s="113"/>
    </row>
    <row r="23" ht="19.8" customHeight="1" spans="1:12">
      <c r="A23" s="114" t="s">
        <v>335</v>
      </c>
      <c r="B23" s="115" t="s">
        <v>336</v>
      </c>
      <c r="C23" s="113">
        <f t="shared" si="0"/>
        <v>14622.71</v>
      </c>
      <c r="D23" s="113">
        <f>10972.73+2915.67</f>
        <v>13888.4</v>
      </c>
      <c r="E23" s="113"/>
      <c r="F23" s="113"/>
      <c r="G23" s="113">
        <f>619+115.31</f>
        <v>734.31</v>
      </c>
      <c r="H23" s="113"/>
      <c r="I23" s="113"/>
      <c r="J23" s="113"/>
      <c r="K23" s="113"/>
      <c r="L23" s="113"/>
    </row>
    <row r="24" ht="18.15" customHeight="1" spans="1:12">
      <c r="A24" s="114" t="s">
        <v>337</v>
      </c>
      <c r="B24" s="115" t="s">
        <v>338</v>
      </c>
      <c r="C24" s="113">
        <f t="shared" si="0"/>
        <v>1647.13</v>
      </c>
      <c r="D24" s="113">
        <f>D25+D26</f>
        <v>882.13</v>
      </c>
      <c r="E24" s="113"/>
      <c r="F24" s="113"/>
      <c r="G24" s="113">
        <f>G25+G26</f>
        <v>765</v>
      </c>
      <c r="H24" s="113"/>
      <c r="I24" s="113"/>
      <c r="J24" s="113"/>
      <c r="K24" s="113"/>
      <c r="L24" s="113"/>
    </row>
    <row r="25" ht="19.8" customHeight="1" spans="1:12">
      <c r="A25" s="114" t="s">
        <v>339</v>
      </c>
      <c r="B25" s="115" t="s">
        <v>340</v>
      </c>
      <c r="C25" s="113">
        <f t="shared" si="0"/>
        <v>1482.13</v>
      </c>
      <c r="D25" s="113">
        <v>717.13</v>
      </c>
      <c r="E25" s="113"/>
      <c r="F25" s="113"/>
      <c r="G25" s="113">
        <v>765</v>
      </c>
      <c r="H25" s="113"/>
      <c r="I25" s="113"/>
      <c r="J25" s="113"/>
      <c r="K25" s="113"/>
      <c r="L25" s="113"/>
    </row>
    <row r="26" ht="19.8" customHeight="1" spans="1:12">
      <c r="A26" s="114" t="s">
        <v>341</v>
      </c>
      <c r="B26" s="115" t="s">
        <v>342</v>
      </c>
      <c r="C26" s="113">
        <f t="shared" si="0"/>
        <v>165</v>
      </c>
      <c r="D26" s="113">
        <v>165</v>
      </c>
      <c r="E26" s="113"/>
      <c r="F26" s="113"/>
      <c r="G26" s="113"/>
      <c r="H26" s="113"/>
      <c r="I26" s="113"/>
      <c r="J26" s="113"/>
      <c r="K26" s="113"/>
      <c r="L26" s="113"/>
    </row>
    <row r="27" ht="18.15" customHeight="1" spans="1:12">
      <c r="A27" s="114" t="s">
        <v>343</v>
      </c>
      <c r="B27" s="115" t="s">
        <v>344</v>
      </c>
      <c r="C27" s="113">
        <f t="shared" si="0"/>
        <v>486.69</v>
      </c>
      <c r="D27" s="113">
        <f>D28+D29</f>
        <v>486.69</v>
      </c>
      <c r="E27" s="113"/>
      <c r="F27" s="113"/>
      <c r="G27" s="113"/>
      <c r="H27" s="113"/>
      <c r="I27" s="113"/>
      <c r="J27" s="113"/>
      <c r="K27" s="113"/>
      <c r="L27" s="113"/>
    </row>
    <row r="28" ht="19.8" customHeight="1" spans="1:12">
      <c r="A28" s="114" t="s">
        <v>345</v>
      </c>
      <c r="B28" s="115" t="s">
        <v>346</v>
      </c>
      <c r="C28" s="113">
        <f t="shared" si="0"/>
        <v>368.69</v>
      </c>
      <c r="D28" s="113">
        <v>368.69</v>
      </c>
      <c r="E28" s="113"/>
      <c r="F28" s="113"/>
      <c r="G28" s="113"/>
      <c r="H28" s="113"/>
      <c r="I28" s="113"/>
      <c r="J28" s="113"/>
      <c r="K28" s="113"/>
      <c r="L28" s="113"/>
    </row>
    <row r="29" ht="19.8" customHeight="1" spans="1:12">
      <c r="A29" s="114" t="s">
        <v>347</v>
      </c>
      <c r="B29" s="115" t="s">
        <v>348</v>
      </c>
      <c r="C29" s="113">
        <f t="shared" si="0"/>
        <v>118</v>
      </c>
      <c r="D29" s="113">
        <v>118</v>
      </c>
      <c r="E29" s="113"/>
      <c r="F29" s="113"/>
      <c r="G29" s="113"/>
      <c r="H29" s="113"/>
      <c r="I29" s="113"/>
      <c r="J29" s="113"/>
      <c r="K29" s="113"/>
      <c r="L29" s="113"/>
    </row>
    <row r="30" ht="18.15" customHeight="1" spans="1:12">
      <c r="A30" s="114" t="s">
        <v>349</v>
      </c>
      <c r="B30" s="115" t="s">
        <v>350</v>
      </c>
      <c r="C30" s="113">
        <f t="shared" si="0"/>
        <v>1814.2</v>
      </c>
      <c r="D30" s="113">
        <f>D31</f>
        <v>1814.2</v>
      </c>
      <c r="E30" s="113"/>
      <c r="F30" s="113"/>
      <c r="G30" s="113"/>
      <c r="H30" s="113"/>
      <c r="I30" s="113"/>
      <c r="J30" s="113"/>
      <c r="K30" s="113"/>
      <c r="L30" s="113"/>
    </row>
    <row r="31" ht="19.8" customHeight="1" spans="1:12">
      <c r="A31" s="114" t="s">
        <v>351</v>
      </c>
      <c r="B31" s="115" t="s">
        <v>352</v>
      </c>
      <c r="C31" s="113">
        <f t="shared" si="0"/>
        <v>1814.2</v>
      </c>
      <c r="D31" s="113">
        <f>1810.79+3.41</f>
        <v>1814.2</v>
      </c>
      <c r="E31" s="113"/>
      <c r="F31" s="113"/>
      <c r="G31" s="113"/>
      <c r="H31" s="113"/>
      <c r="I31" s="113"/>
      <c r="J31" s="113"/>
      <c r="K31" s="113"/>
      <c r="L31" s="113"/>
    </row>
    <row r="32" ht="18.15" customHeight="1" spans="1:12">
      <c r="A32" s="114" t="s">
        <v>353</v>
      </c>
      <c r="B32" s="115" t="s">
        <v>354</v>
      </c>
      <c r="C32" s="113">
        <f t="shared" si="0"/>
        <v>10000</v>
      </c>
      <c r="D32" s="113">
        <f>D33+D34+D35</f>
        <v>10000</v>
      </c>
      <c r="E32" s="113"/>
      <c r="F32" s="113"/>
      <c r="G32" s="113"/>
      <c r="H32" s="113"/>
      <c r="I32" s="113"/>
      <c r="J32" s="113"/>
      <c r="K32" s="113"/>
      <c r="L32" s="113"/>
    </row>
    <row r="33" ht="19.8" customHeight="1" spans="1:12">
      <c r="A33" s="114" t="s">
        <v>355</v>
      </c>
      <c r="B33" s="115" t="s">
        <v>356</v>
      </c>
      <c r="C33" s="113">
        <f t="shared" si="0"/>
        <v>3300</v>
      </c>
      <c r="D33" s="113">
        <v>3300</v>
      </c>
      <c r="E33" s="113"/>
      <c r="F33" s="113"/>
      <c r="G33" s="113"/>
      <c r="H33" s="113"/>
      <c r="I33" s="113"/>
      <c r="J33" s="113"/>
      <c r="K33" s="113"/>
      <c r="L33" s="113"/>
    </row>
    <row r="34" ht="19.8" customHeight="1" spans="1:12">
      <c r="A34" s="114" t="s">
        <v>357</v>
      </c>
      <c r="B34" s="115" t="s">
        <v>358</v>
      </c>
      <c r="C34" s="113">
        <f t="shared" si="0"/>
        <v>1900</v>
      </c>
      <c r="D34" s="113">
        <v>1900</v>
      </c>
      <c r="E34" s="113"/>
      <c r="F34" s="113"/>
      <c r="G34" s="113"/>
      <c r="H34" s="113"/>
      <c r="I34" s="113"/>
      <c r="J34" s="113"/>
      <c r="K34" s="113"/>
      <c r="L34" s="113"/>
    </row>
    <row r="35" ht="19.8" customHeight="1" spans="1:12">
      <c r="A35" s="114" t="s">
        <v>359</v>
      </c>
      <c r="B35" s="115" t="s">
        <v>360</v>
      </c>
      <c r="C35" s="113">
        <f t="shared" si="0"/>
        <v>4800</v>
      </c>
      <c r="D35" s="113">
        <v>4800</v>
      </c>
      <c r="E35" s="113"/>
      <c r="F35" s="113"/>
      <c r="G35" s="113"/>
      <c r="H35" s="113"/>
      <c r="I35" s="113"/>
      <c r="J35" s="113"/>
      <c r="K35" s="113"/>
      <c r="L35" s="113"/>
    </row>
    <row r="36" ht="20.7" customHeight="1" spans="1:12">
      <c r="A36" s="111" t="s">
        <v>95</v>
      </c>
      <c r="B36" s="112" t="s">
        <v>18</v>
      </c>
      <c r="C36" s="113">
        <f t="shared" si="0"/>
        <v>25689.32</v>
      </c>
      <c r="D36" s="113">
        <v>25689.32</v>
      </c>
      <c r="E36" s="113"/>
      <c r="F36" s="113"/>
      <c r="G36" s="113"/>
      <c r="H36" s="113"/>
      <c r="I36" s="113"/>
      <c r="J36" s="113"/>
      <c r="K36" s="113"/>
      <c r="L36" s="113"/>
    </row>
    <row r="37" ht="18.15" customHeight="1" spans="1:12">
      <c r="A37" s="114" t="s">
        <v>361</v>
      </c>
      <c r="B37" s="115" t="s">
        <v>362</v>
      </c>
      <c r="C37" s="113">
        <f t="shared" si="0"/>
        <v>25689.32</v>
      </c>
      <c r="D37" s="113">
        <v>25689.32</v>
      </c>
      <c r="E37" s="113"/>
      <c r="F37" s="113"/>
      <c r="G37" s="113"/>
      <c r="H37" s="113"/>
      <c r="I37" s="113"/>
      <c r="J37" s="113"/>
      <c r="K37" s="113"/>
      <c r="L37" s="113"/>
    </row>
    <row r="38" ht="19.8" customHeight="1" spans="1:12">
      <c r="A38" s="114" t="s">
        <v>363</v>
      </c>
      <c r="B38" s="115" t="s">
        <v>364</v>
      </c>
      <c r="C38" s="113">
        <f t="shared" si="0"/>
        <v>88.47</v>
      </c>
      <c r="D38" s="113">
        <v>88.47</v>
      </c>
      <c r="E38" s="113"/>
      <c r="F38" s="113"/>
      <c r="G38" s="113"/>
      <c r="H38" s="113"/>
      <c r="I38" s="113"/>
      <c r="J38" s="113"/>
      <c r="K38" s="113"/>
      <c r="L38" s="113"/>
    </row>
    <row r="39" ht="19.8" customHeight="1" spans="1:12">
      <c r="A39" s="114" t="s">
        <v>365</v>
      </c>
      <c r="B39" s="115" t="s">
        <v>366</v>
      </c>
      <c r="C39" s="113">
        <f t="shared" si="0"/>
        <v>16698.43</v>
      </c>
      <c r="D39" s="113">
        <v>16698.43</v>
      </c>
      <c r="E39" s="113"/>
      <c r="F39" s="113"/>
      <c r="G39" s="113"/>
      <c r="H39" s="113"/>
      <c r="I39" s="113"/>
      <c r="J39" s="113"/>
      <c r="K39" s="113"/>
      <c r="L39" s="113"/>
    </row>
    <row r="40" ht="19.8" customHeight="1" spans="1:12">
      <c r="A40" s="114" t="s">
        <v>367</v>
      </c>
      <c r="B40" s="115" t="s">
        <v>368</v>
      </c>
      <c r="C40" s="113">
        <f t="shared" si="0"/>
        <v>8349.22</v>
      </c>
      <c r="D40" s="113">
        <v>8349.22</v>
      </c>
      <c r="E40" s="113"/>
      <c r="F40" s="113"/>
      <c r="G40" s="113"/>
      <c r="H40" s="113"/>
      <c r="I40" s="113"/>
      <c r="J40" s="113"/>
      <c r="K40" s="113"/>
      <c r="L40" s="113"/>
    </row>
    <row r="41" ht="19.8" customHeight="1" spans="1:12">
      <c r="A41" s="114" t="s">
        <v>369</v>
      </c>
      <c r="B41" s="115" t="s">
        <v>370</v>
      </c>
      <c r="C41" s="113">
        <f t="shared" si="0"/>
        <v>553.2</v>
      </c>
      <c r="D41" s="113">
        <v>553.2</v>
      </c>
      <c r="E41" s="113"/>
      <c r="F41" s="113"/>
      <c r="G41" s="113"/>
      <c r="H41" s="113"/>
      <c r="I41" s="113"/>
      <c r="J41" s="113"/>
      <c r="K41" s="113"/>
      <c r="L41" s="113"/>
    </row>
    <row r="42" ht="20.7" customHeight="1" spans="1:12">
      <c r="A42" s="111" t="s">
        <v>106</v>
      </c>
      <c r="B42" s="112" t="s">
        <v>19</v>
      </c>
      <c r="C42" s="113">
        <f t="shared" si="0"/>
        <v>7315.83</v>
      </c>
      <c r="D42" s="113">
        <v>7315.83</v>
      </c>
      <c r="E42" s="113"/>
      <c r="F42" s="113"/>
      <c r="G42" s="113"/>
      <c r="H42" s="113"/>
      <c r="I42" s="113"/>
      <c r="J42" s="113"/>
      <c r="K42" s="113"/>
      <c r="L42" s="113"/>
    </row>
    <row r="43" ht="18.15" customHeight="1" spans="1:12">
      <c r="A43" s="114" t="s">
        <v>371</v>
      </c>
      <c r="B43" s="115" t="s">
        <v>372</v>
      </c>
      <c r="C43" s="113">
        <f t="shared" si="0"/>
        <v>7315.83</v>
      </c>
      <c r="D43" s="113">
        <v>7315.83</v>
      </c>
      <c r="E43" s="113"/>
      <c r="F43" s="113"/>
      <c r="G43" s="113"/>
      <c r="H43" s="113"/>
      <c r="I43" s="113"/>
      <c r="J43" s="113"/>
      <c r="K43" s="113"/>
      <c r="L43" s="113"/>
    </row>
    <row r="44" ht="19.8" customHeight="1" spans="1:12">
      <c r="A44" s="114" t="s">
        <v>373</v>
      </c>
      <c r="B44" s="115" t="s">
        <v>374</v>
      </c>
      <c r="C44" s="113">
        <f t="shared" si="0"/>
        <v>36.27</v>
      </c>
      <c r="D44" s="113">
        <v>36.27</v>
      </c>
      <c r="E44" s="113"/>
      <c r="F44" s="113"/>
      <c r="G44" s="113"/>
      <c r="H44" s="113"/>
      <c r="I44" s="113"/>
      <c r="J44" s="113"/>
      <c r="K44" s="113"/>
      <c r="L44" s="113"/>
    </row>
    <row r="45" ht="19.8" customHeight="1" spans="1:12">
      <c r="A45" s="114" t="s">
        <v>375</v>
      </c>
      <c r="B45" s="115" t="s">
        <v>376</v>
      </c>
      <c r="C45" s="113">
        <f t="shared" si="0"/>
        <v>6153.54</v>
      </c>
      <c r="D45" s="113">
        <v>6153.54</v>
      </c>
      <c r="E45" s="113"/>
      <c r="F45" s="113"/>
      <c r="G45" s="113"/>
      <c r="H45" s="113"/>
      <c r="I45" s="113"/>
      <c r="J45" s="113"/>
      <c r="K45" s="113"/>
      <c r="L45" s="113"/>
    </row>
    <row r="46" ht="19.8" customHeight="1" spans="1:12">
      <c r="A46" s="114" t="s">
        <v>377</v>
      </c>
      <c r="B46" s="115" t="s">
        <v>378</v>
      </c>
      <c r="C46" s="113">
        <f t="shared" si="0"/>
        <v>15.12</v>
      </c>
      <c r="D46" s="113">
        <v>15.12</v>
      </c>
      <c r="E46" s="113"/>
      <c r="F46" s="113"/>
      <c r="G46" s="113"/>
      <c r="H46" s="113"/>
      <c r="I46" s="113"/>
      <c r="J46" s="113"/>
      <c r="K46" s="113"/>
      <c r="L46" s="113"/>
    </row>
    <row r="47" ht="19.8" customHeight="1" spans="1:12">
      <c r="A47" s="114" t="s">
        <v>379</v>
      </c>
      <c r="B47" s="115" t="s">
        <v>380</v>
      </c>
      <c r="C47" s="113">
        <f t="shared" si="0"/>
        <v>1110.9</v>
      </c>
      <c r="D47" s="113">
        <v>1110.9</v>
      </c>
      <c r="E47" s="113"/>
      <c r="F47" s="113"/>
      <c r="G47" s="113"/>
      <c r="H47" s="113"/>
      <c r="I47" s="113"/>
      <c r="J47" s="113"/>
      <c r="K47" s="113"/>
      <c r="L47" s="113"/>
    </row>
    <row r="48" ht="20.7" customHeight="1" spans="1:12">
      <c r="A48" s="117">
        <v>212</v>
      </c>
      <c r="B48" s="118" t="s">
        <v>278</v>
      </c>
      <c r="C48" s="113">
        <f t="shared" si="0"/>
        <v>3880.52</v>
      </c>
      <c r="D48" s="113"/>
      <c r="E48" s="119">
        <f>E49</f>
        <v>3880.52</v>
      </c>
      <c r="F48" s="113"/>
      <c r="G48" s="113"/>
      <c r="H48" s="113"/>
      <c r="I48" s="113"/>
      <c r="J48" s="113"/>
      <c r="K48" s="113"/>
      <c r="L48" s="113"/>
    </row>
    <row r="49" ht="18.15" customHeight="1" spans="1:12">
      <c r="A49" s="120" t="s">
        <v>279</v>
      </c>
      <c r="B49" s="121" t="s">
        <v>280</v>
      </c>
      <c r="C49" s="113">
        <f t="shared" si="0"/>
        <v>3880.52</v>
      </c>
      <c r="D49" s="113"/>
      <c r="E49" s="119">
        <f>E50+E51</f>
        <v>3880.52</v>
      </c>
      <c r="F49" s="113"/>
      <c r="G49" s="113"/>
      <c r="H49" s="113"/>
      <c r="I49" s="113"/>
      <c r="J49" s="113"/>
      <c r="K49" s="113"/>
      <c r="L49" s="113"/>
    </row>
    <row r="50" ht="19.8" customHeight="1" spans="1:12">
      <c r="A50" s="120" t="s">
        <v>281</v>
      </c>
      <c r="B50" s="122" t="s">
        <v>282</v>
      </c>
      <c r="C50" s="113">
        <f t="shared" si="0"/>
        <v>700</v>
      </c>
      <c r="D50" s="113"/>
      <c r="E50" s="119">
        <v>700</v>
      </c>
      <c r="F50" s="113"/>
      <c r="G50" s="113"/>
      <c r="H50" s="113"/>
      <c r="I50" s="113"/>
      <c r="J50" s="113"/>
      <c r="K50" s="113"/>
      <c r="L50" s="113"/>
    </row>
    <row r="51" ht="19.8" customHeight="1" spans="1:12">
      <c r="A51" s="120" t="s">
        <v>283</v>
      </c>
      <c r="B51" s="122" t="s">
        <v>284</v>
      </c>
      <c r="C51" s="113">
        <f t="shared" si="0"/>
        <v>3180.52</v>
      </c>
      <c r="D51" s="113"/>
      <c r="E51" s="119">
        <v>3180.52</v>
      </c>
      <c r="F51" s="113"/>
      <c r="G51" s="113"/>
      <c r="H51" s="113"/>
      <c r="I51" s="113"/>
      <c r="J51" s="113"/>
      <c r="K51" s="113"/>
      <c r="L51" s="113"/>
    </row>
    <row r="52" ht="20.7" customHeight="1" spans="1:12">
      <c r="A52" s="111" t="s">
        <v>117</v>
      </c>
      <c r="B52" s="112" t="s">
        <v>20</v>
      </c>
      <c r="C52" s="113">
        <f t="shared" si="0"/>
        <v>15509.01</v>
      </c>
      <c r="D52" s="113">
        <v>15509.01</v>
      </c>
      <c r="E52" s="113"/>
      <c r="F52" s="113"/>
      <c r="G52" s="113"/>
      <c r="H52" s="113"/>
      <c r="I52" s="113"/>
      <c r="J52" s="113"/>
      <c r="K52" s="113"/>
      <c r="L52" s="113"/>
    </row>
    <row r="53" ht="18.15" customHeight="1" spans="1:12">
      <c r="A53" s="114" t="s">
        <v>381</v>
      </c>
      <c r="B53" s="115" t="s">
        <v>382</v>
      </c>
      <c r="C53" s="113">
        <f t="shared" si="0"/>
        <v>15509.01</v>
      </c>
      <c r="D53" s="113">
        <v>15509.01</v>
      </c>
      <c r="E53" s="113"/>
      <c r="F53" s="113"/>
      <c r="G53" s="113"/>
      <c r="H53" s="113"/>
      <c r="I53" s="113"/>
      <c r="J53" s="113"/>
      <c r="K53" s="113"/>
      <c r="L53" s="113"/>
    </row>
    <row r="54" ht="19.8" customHeight="1" spans="1:12">
      <c r="A54" s="114" t="s">
        <v>383</v>
      </c>
      <c r="B54" s="115" t="s">
        <v>384</v>
      </c>
      <c r="C54" s="113">
        <f t="shared" si="0"/>
        <v>14250.46</v>
      </c>
      <c r="D54" s="113">
        <v>14250.46</v>
      </c>
      <c r="E54" s="113"/>
      <c r="F54" s="113"/>
      <c r="G54" s="113"/>
      <c r="H54" s="113"/>
      <c r="I54" s="113"/>
      <c r="J54" s="113"/>
      <c r="K54" s="113"/>
      <c r="L54" s="113"/>
    </row>
    <row r="55" ht="19.8" customHeight="1" spans="1:12">
      <c r="A55" s="114" t="s">
        <v>385</v>
      </c>
      <c r="B55" s="115" t="s">
        <v>386</v>
      </c>
      <c r="C55" s="113">
        <f t="shared" si="0"/>
        <v>1258.55</v>
      </c>
      <c r="D55" s="113">
        <v>1258.55</v>
      </c>
      <c r="E55" s="113"/>
      <c r="F55" s="113"/>
      <c r="G55" s="113"/>
      <c r="H55" s="113"/>
      <c r="I55" s="113"/>
      <c r="J55" s="113"/>
      <c r="K55" s="113"/>
      <c r="L55" s="113"/>
    </row>
    <row r="56" ht="20.7" customHeight="1" spans="1:12">
      <c r="A56" s="111" t="s">
        <v>285</v>
      </c>
      <c r="B56" s="112" t="s">
        <v>21</v>
      </c>
      <c r="C56" s="113">
        <f t="shared" si="0"/>
        <v>215.31</v>
      </c>
      <c r="D56" s="113"/>
      <c r="E56" s="119">
        <f>E57</f>
        <v>215.31</v>
      </c>
      <c r="F56" s="113"/>
      <c r="G56" s="113"/>
      <c r="H56" s="113"/>
      <c r="I56" s="113"/>
      <c r="J56" s="113"/>
      <c r="K56" s="113"/>
      <c r="L56" s="113"/>
    </row>
    <row r="57" ht="18.15" customHeight="1" spans="1:12">
      <c r="A57" s="114" t="s">
        <v>387</v>
      </c>
      <c r="B57" s="115" t="s">
        <v>388</v>
      </c>
      <c r="C57" s="113">
        <f t="shared" si="0"/>
        <v>215.31</v>
      </c>
      <c r="D57" s="113"/>
      <c r="E57" s="119">
        <f>E58</f>
        <v>215.31</v>
      </c>
      <c r="F57" s="113"/>
      <c r="G57" s="113"/>
      <c r="H57" s="113"/>
      <c r="I57" s="113"/>
      <c r="J57" s="113"/>
      <c r="K57" s="113"/>
      <c r="L57" s="113"/>
    </row>
    <row r="58" ht="19.8" customHeight="1" spans="1:12">
      <c r="A58" s="114" t="s">
        <v>389</v>
      </c>
      <c r="B58" s="115" t="s">
        <v>390</v>
      </c>
      <c r="C58" s="113">
        <f t="shared" si="0"/>
        <v>215.31</v>
      </c>
      <c r="D58" s="113"/>
      <c r="E58" s="119">
        <f>212+3.31</f>
        <v>215.31</v>
      </c>
      <c r="F58" s="113"/>
      <c r="G58" s="113"/>
      <c r="H58" s="113"/>
      <c r="I58" s="113"/>
      <c r="J58" s="113"/>
      <c r="K58" s="113"/>
      <c r="L58" s="113"/>
    </row>
  </sheetData>
  <mergeCells count="13">
    <mergeCell ref="A5:B5"/>
    <mergeCell ref="A7:B7"/>
    <mergeCell ref="C5:C6"/>
    <mergeCell ref="D5:D6"/>
    <mergeCell ref="E5:E6"/>
    <mergeCell ref="F5:F6"/>
    <mergeCell ref="G5:G6"/>
    <mergeCell ref="H5:H6"/>
    <mergeCell ref="I5:I6"/>
    <mergeCell ref="J5:J6"/>
    <mergeCell ref="K5:K6"/>
    <mergeCell ref="L5:L6"/>
    <mergeCell ref="A2:L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workbookViewId="0">
      <selection activeCell="H9" sqref="H9"/>
    </sheetView>
  </sheetViews>
  <sheetFormatPr defaultColWidth="9.775" defaultRowHeight="13.5" outlineLevelCol="4"/>
  <cols>
    <col min="1" max="1" width="16.3333333333333" style="85" customWidth="1"/>
    <col min="2" max="2" width="38.3333333333333" style="85" customWidth="1"/>
    <col min="3" max="3" width="17.8833333333333" style="85" customWidth="1"/>
    <col min="4" max="4" width="17.3333333333333" style="85" customWidth="1"/>
    <col min="5" max="5" width="15.4416666666667" style="85" customWidth="1"/>
    <col min="6" max="16384" width="9.775" style="85"/>
  </cols>
  <sheetData>
    <row r="1" ht="16.35" customHeight="1" spans="1:1">
      <c r="A1" s="86" t="s">
        <v>391</v>
      </c>
    </row>
    <row r="2" ht="16.35" customHeight="1" spans="1:5">
      <c r="A2" s="87" t="s">
        <v>392</v>
      </c>
      <c r="B2" s="87"/>
      <c r="C2" s="87"/>
      <c r="D2" s="87"/>
      <c r="E2" s="87"/>
    </row>
    <row r="3" ht="16.35" customHeight="1" spans="1:5">
      <c r="A3" s="87"/>
      <c r="B3" s="87"/>
      <c r="C3" s="87"/>
      <c r="D3" s="87"/>
      <c r="E3" s="87"/>
    </row>
    <row r="4" ht="18.9" customHeight="1" spans="1:5">
      <c r="A4" s="88"/>
      <c r="B4" s="88"/>
      <c r="C4" s="88"/>
      <c r="D4" s="88"/>
      <c r="E4" s="89" t="s">
        <v>2</v>
      </c>
    </row>
    <row r="5" ht="31.95" customHeight="1" spans="1:5">
      <c r="A5" s="90" t="s">
        <v>129</v>
      </c>
      <c r="B5" s="90" t="s">
        <v>34</v>
      </c>
      <c r="C5" s="90" t="s">
        <v>130</v>
      </c>
      <c r="D5" s="90" t="s">
        <v>224</v>
      </c>
      <c r="E5" s="90" t="s">
        <v>393</v>
      </c>
    </row>
    <row r="6" ht="23.25" customHeight="1" spans="1:5">
      <c r="A6" s="91" t="s">
        <v>7</v>
      </c>
      <c r="B6" s="91"/>
      <c r="C6" s="92">
        <f>C7+C10+C35+C41+C47+C51+C55</f>
        <v>343491.59</v>
      </c>
      <c r="D6" s="92">
        <f>D7+D10+D35+D41+D47+D51+D55</f>
        <v>214935.06</v>
      </c>
      <c r="E6" s="92">
        <f>E7+E10+E35+E41+E47+E51+E55</f>
        <v>128556.53</v>
      </c>
    </row>
    <row r="7" ht="21.6" customHeight="1" spans="1:5">
      <c r="A7" s="93" t="s">
        <v>38</v>
      </c>
      <c r="B7" s="94" t="s">
        <v>14</v>
      </c>
      <c r="C7" s="95">
        <f>D7+E7</f>
        <v>200</v>
      </c>
      <c r="D7" s="95"/>
      <c r="E7" s="95">
        <v>200</v>
      </c>
    </row>
    <row r="8" ht="20.7" customHeight="1" spans="1:5">
      <c r="A8" s="96" t="s">
        <v>394</v>
      </c>
      <c r="B8" s="97" t="s">
        <v>395</v>
      </c>
      <c r="C8" s="95">
        <f t="shared" ref="C8:C39" si="0">D8+E8</f>
        <v>200</v>
      </c>
      <c r="D8" s="95"/>
      <c r="E8" s="95">
        <v>200</v>
      </c>
    </row>
    <row r="9" ht="20.7" customHeight="1" spans="1:5">
      <c r="A9" s="96" t="s">
        <v>396</v>
      </c>
      <c r="B9" s="97" t="s">
        <v>397</v>
      </c>
      <c r="C9" s="95">
        <f t="shared" si="0"/>
        <v>200</v>
      </c>
      <c r="D9" s="95"/>
      <c r="E9" s="95">
        <v>200</v>
      </c>
    </row>
    <row r="10" s="85" customFormat="1" ht="21.6" customHeight="1" spans="1:5">
      <c r="A10" s="93" t="s">
        <v>43</v>
      </c>
      <c r="B10" s="94" t="s">
        <v>16</v>
      </c>
      <c r="C10" s="95">
        <f t="shared" si="0"/>
        <v>290681.6</v>
      </c>
      <c r="D10" s="95">
        <v>166420.9</v>
      </c>
      <c r="E10" s="95">
        <f>E11+E15+E21+E23+E26+E29+E31</f>
        <v>124260.7</v>
      </c>
    </row>
    <row r="11" s="85" customFormat="1" ht="20.7" customHeight="1" spans="1:5">
      <c r="A11" s="96" t="s">
        <v>398</v>
      </c>
      <c r="B11" s="97" t="s">
        <v>399</v>
      </c>
      <c r="C11" s="95">
        <f t="shared" si="0"/>
        <v>22382.88</v>
      </c>
      <c r="D11" s="95">
        <v>1876.31</v>
      </c>
      <c r="E11" s="95">
        <f>E12+E13+E14</f>
        <v>20506.57</v>
      </c>
    </row>
    <row r="12" s="85" customFormat="1" ht="20.7" customHeight="1" spans="1:5">
      <c r="A12" s="96" t="s">
        <v>400</v>
      </c>
      <c r="B12" s="97" t="s">
        <v>401</v>
      </c>
      <c r="C12" s="95">
        <f t="shared" si="0"/>
        <v>856.76</v>
      </c>
      <c r="D12" s="95">
        <v>856.76</v>
      </c>
      <c r="E12" s="95"/>
    </row>
    <row r="13" s="85" customFormat="1" ht="20.7" customHeight="1" spans="1:5">
      <c r="A13" s="96" t="s">
        <v>402</v>
      </c>
      <c r="B13" s="97" t="s">
        <v>397</v>
      </c>
      <c r="C13" s="95">
        <f t="shared" si="0"/>
        <v>340</v>
      </c>
      <c r="D13" s="95"/>
      <c r="E13" s="95">
        <v>340</v>
      </c>
    </row>
    <row r="14" s="85" customFormat="1" ht="20.7" customHeight="1" spans="1:5">
      <c r="A14" s="96" t="s">
        <v>403</v>
      </c>
      <c r="B14" s="97" t="s">
        <v>404</v>
      </c>
      <c r="C14" s="95">
        <f t="shared" si="0"/>
        <v>21186.12</v>
      </c>
      <c r="D14" s="95">
        <v>1019.55</v>
      </c>
      <c r="E14" s="95">
        <f>18708.5+1458.07</f>
        <v>20166.57</v>
      </c>
    </row>
    <row r="15" s="85" customFormat="1" ht="20.7" customHeight="1" spans="1:5">
      <c r="A15" s="96" t="s">
        <v>405</v>
      </c>
      <c r="B15" s="97" t="s">
        <v>406</v>
      </c>
      <c r="C15" s="95">
        <f t="shared" si="0"/>
        <v>239727.98</v>
      </c>
      <c r="D15" s="95">
        <v>153546.24</v>
      </c>
      <c r="E15" s="95">
        <f>E16+E17+E18+E19+E20</f>
        <v>86181.74</v>
      </c>
    </row>
    <row r="16" s="85" customFormat="1" ht="20.7" customHeight="1" spans="1:5">
      <c r="A16" s="96" t="s">
        <v>407</v>
      </c>
      <c r="B16" s="97" t="s">
        <v>408</v>
      </c>
      <c r="C16" s="95">
        <f t="shared" si="0"/>
        <v>22433.08</v>
      </c>
      <c r="D16" s="95">
        <v>3579.55</v>
      </c>
      <c r="E16" s="95">
        <f>17937.95+915.58</f>
        <v>18853.53</v>
      </c>
    </row>
    <row r="17" s="85" customFormat="1" ht="20.7" customHeight="1" spans="1:5">
      <c r="A17" s="96" t="s">
        <v>409</v>
      </c>
      <c r="B17" s="97" t="s">
        <v>410</v>
      </c>
      <c r="C17" s="95">
        <f t="shared" si="0"/>
        <v>85138.77</v>
      </c>
      <c r="D17" s="95">
        <v>66617.92</v>
      </c>
      <c r="E17" s="95">
        <f>17276.21+1244.64</f>
        <v>18520.85</v>
      </c>
    </row>
    <row r="18" s="85" customFormat="1" ht="20.7" customHeight="1" spans="1:5">
      <c r="A18" s="96" t="s">
        <v>411</v>
      </c>
      <c r="B18" s="97" t="s">
        <v>412</v>
      </c>
      <c r="C18" s="95">
        <f t="shared" si="0"/>
        <v>42128.94</v>
      </c>
      <c r="D18" s="95">
        <v>30232.12</v>
      </c>
      <c r="E18" s="95">
        <f>11785.9+110.92</f>
        <v>11896.82</v>
      </c>
    </row>
    <row r="19" s="85" customFormat="1" ht="20.7" customHeight="1" spans="1:5">
      <c r="A19" s="96" t="s">
        <v>413</v>
      </c>
      <c r="B19" s="97" t="s">
        <v>414</v>
      </c>
      <c r="C19" s="95">
        <f t="shared" si="0"/>
        <v>81452.2</v>
      </c>
      <c r="D19" s="95">
        <v>53116.66</v>
      </c>
      <c r="E19" s="95">
        <f>26949.23+1386.31</f>
        <v>28335.54</v>
      </c>
    </row>
    <row r="20" s="85" customFormat="1" ht="20.7" customHeight="1" spans="1:5">
      <c r="A20" s="96" t="s">
        <v>415</v>
      </c>
      <c r="B20" s="97" t="s">
        <v>416</v>
      </c>
      <c r="C20" s="95">
        <f t="shared" si="0"/>
        <v>8575</v>
      </c>
      <c r="D20" s="95"/>
      <c r="E20" s="95">
        <v>8575</v>
      </c>
    </row>
    <row r="21" s="85" customFormat="1" ht="20.7" customHeight="1" spans="1:5">
      <c r="A21" s="96" t="s">
        <v>417</v>
      </c>
      <c r="B21" s="97" t="s">
        <v>418</v>
      </c>
      <c r="C21" s="95">
        <f t="shared" si="0"/>
        <v>14622.71</v>
      </c>
      <c r="D21" s="95">
        <v>8485.73</v>
      </c>
      <c r="E21" s="95">
        <f>E22</f>
        <v>6136.98</v>
      </c>
    </row>
    <row r="22" s="85" customFormat="1" ht="20.7" customHeight="1" spans="1:5">
      <c r="A22" s="96" t="s">
        <v>419</v>
      </c>
      <c r="B22" s="97" t="s">
        <v>420</v>
      </c>
      <c r="C22" s="95">
        <f t="shared" si="0"/>
        <v>14622.71</v>
      </c>
      <c r="D22" s="95">
        <v>8485.73</v>
      </c>
      <c r="E22" s="95">
        <f>3106+3030.98</f>
        <v>6136.98</v>
      </c>
    </row>
    <row r="23" s="85" customFormat="1" ht="20.7" customHeight="1" spans="1:5">
      <c r="A23" s="96" t="s">
        <v>421</v>
      </c>
      <c r="B23" s="97" t="s">
        <v>422</v>
      </c>
      <c r="C23" s="95">
        <f t="shared" si="0"/>
        <v>1647.13</v>
      </c>
      <c r="D23" s="95">
        <v>657.13</v>
      </c>
      <c r="E23" s="95">
        <f>E24+E25</f>
        <v>990</v>
      </c>
    </row>
    <row r="24" s="85" customFormat="1" ht="20.7" customHeight="1" spans="1:5">
      <c r="A24" s="96" t="s">
        <v>423</v>
      </c>
      <c r="B24" s="97" t="s">
        <v>424</v>
      </c>
      <c r="C24" s="95">
        <f t="shared" si="0"/>
        <v>1482.13</v>
      </c>
      <c r="D24" s="95">
        <v>657.13</v>
      </c>
      <c r="E24" s="95">
        <v>825</v>
      </c>
    </row>
    <row r="25" s="85" customFormat="1" ht="20.7" customHeight="1" spans="1:5">
      <c r="A25" s="96" t="s">
        <v>425</v>
      </c>
      <c r="B25" s="97" t="s">
        <v>426</v>
      </c>
      <c r="C25" s="95">
        <f t="shared" si="0"/>
        <v>165</v>
      </c>
      <c r="D25" s="95"/>
      <c r="E25" s="95">
        <v>165</v>
      </c>
    </row>
    <row r="26" s="85" customFormat="1" ht="20.7" customHeight="1" spans="1:5">
      <c r="A26" s="96" t="s">
        <v>427</v>
      </c>
      <c r="B26" s="97" t="s">
        <v>428</v>
      </c>
      <c r="C26" s="95">
        <f t="shared" si="0"/>
        <v>486.69</v>
      </c>
      <c r="D26" s="95">
        <v>322.69</v>
      </c>
      <c r="E26" s="95">
        <f>E27+E28</f>
        <v>164</v>
      </c>
    </row>
    <row r="27" s="85" customFormat="1" ht="20.7" customHeight="1" spans="1:5">
      <c r="A27" s="96" t="s">
        <v>429</v>
      </c>
      <c r="B27" s="97" t="s">
        <v>430</v>
      </c>
      <c r="C27" s="95">
        <f t="shared" si="0"/>
        <v>368.69</v>
      </c>
      <c r="D27" s="95">
        <v>322.69</v>
      </c>
      <c r="E27" s="95">
        <v>46</v>
      </c>
    </row>
    <row r="28" s="85" customFormat="1" ht="20.7" customHeight="1" spans="1:5">
      <c r="A28" s="96" t="s">
        <v>431</v>
      </c>
      <c r="B28" s="97" t="s">
        <v>432</v>
      </c>
      <c r="C28" s="95">
        <f t="shared" si="0"/>
        <v>118</v>
      </c>
      <c r="D28" s="95"/>
      <c r="E28" s="95">
        <v>118</v>
      </c>
    </row>
    <row r="29" s="85" customFormat="1" ht="20.7" customHeight="1" spans="1:5">
      <c r="A29" s="96" t="s">
        <v>433</v>
      </c>
      <c r="B29" s="97" t="s">
        <v>434</v>
      </c>
      <c r="C29" s="95">
        <f t="shared" si="0"/>
        <v>1814.2</v>
      </c>
      <c r="D29" s="95">
        <v>1532.79</v>
      </c>
      <c r="E29" s="95">
        <f>E30</f>
        <v>281.41</v>
      </c>
    </row>
    <row r="30" s="85" customFormat="1" ht="20.7" customHeight="1" spans="1:5">
      <c r="A30" s="96" t="s">
        <v>435</v>
      </c>
      <c r="B30" s="97" t="s">
        <v>436</v>
      </c>
      <c r="C30" s="95">
        <f t="shared" si="0"/>
        <v>1814.2</v>
      </c>
      <c r="D30" s="95">
        <v>1532.79</v>
      </c>
      <c r="E30" s="95">
        <f>278+3.41</f>
        <v>281.41</v>
      </c>
    </row>
    <row r="31" s="85" customFormat="1" ht="20.7" customHeight="1" spans="1:5">
      <c r="A31" s="96" t="s">
        <v>437</v>
      </c>
      <c r="B31" s="97" t="s">
        <v>438</v>
      </c>
      <c r="C31" s="95">
        <f t="shared" si="0"/>
        <v>10000</v>
      </c>
      <c r="D31" s="95"/>
      <c r="E31" s="95">
        <f>E32+E33+E34</f>
        <v>10000</v>
      </c>
    </row>
    <row r="32" s="85" customFormat="1" ht="20.7" customHeight="1" spans="1:5">
      <c r="A32" s="96" t="s">
        <v>439</v>
      </c>
      <c r="B32" s="97" t="s">
        <v>440</v>
      </c>
      <c r="C32" s="95">
        <f t="shared" si="0"/>
        <v>3300</v>
      </c>
      <c r="D32" s="95"/>
      <c r="E32" s="95">
        <v>3300</v>
      </c>
    </row>
    <row r="33" s="85" customFormat="1" ht="20.7" customHeight="1" spans="1:5">
      <c r="A33" s="96" t="s">
        <v>441</v>
      </c>
      <c r="B33" s="97" t="s">
        <v>442</v>
      </c>
      <c r="C33" s="95">
        <f t="shared" si="0"/>
        <v>1900</v>
      </c>
      <c r="D33" s="95"/>
      <c r="E33" s="95">
        <v>1900</v>
      </c>
    </row>
    <row r="34" s="85" customFormat="1" ht="20.7" customHeight="1" spans="1:5">
      <c r="A34" s="96" t="s">
        <v>443</v>
      </c>
      <c r="B34" s="97" t="s">
        <v>444</v>
      </c>
      <c r="C34" s="95">
        <f t="shared" si="0"/>
        <v>4800</v>
      </c>
      <c r="D34" s="95"/>
      <c r="E34" s="95">
        <v>4800</v>
      </c>
    </row>
    <row r="35" ht="21.6" customHeight="1" spans="1:5">
      <c r="A35" s="93" t="s">
        <v>95</v>
      </c>
      <c r="B35" s="94" t="s">
        <v>18</v>
      </c>
      <c r="C35" s="95">
        <f t="shared" si="0"/>
        <v>25689.32</v>
      </c>
      <c r="D35" s="95">
        <v>25689.32</v>
      </c>
      <c r="E35" s="95"/>
    </row>
    <row r="36" ht="20.7" customHeight="1" spans="1:5">
      <c r="A36" s="96" t="s">
        <v>445</v>
      </c>
      <c r="B36" s="97" t="s">
        <v>446</v>
      </c>
      <c r="C36" s="95">
        <f t="shared" si="0"/>
        <v>25689.32</v>
      </c>
      <c r="D36" s="95">
        <v>25689.32</v>
      </c>
      <c r="E36" s="95"/>
    </row>
    <row r="37" ht="20.7" customHeight="1" spans="1:5">
      <c r="A37" s="96" t="s">
        <v>447</v>
      </c>
      <c r="B37" s="97" t="s">
        <v>448</v>
      </c>
      <c r="C37" s="95">
        <f t="shared" si="0"/>
        <v>88.47</v>
      </c>
      <c r="D37" s="95">
        <v>88.47</v>
      </c>
      <c r="E37" s="95"/>
    </row>
    <row r="38" ht="20.7" customHeight="1" spans="1:5">
      <c r="A38" s="96" t="s">
        <v>449</v>
      </c>
      <c r="B38" s="97" t="s">
        <v>450</v>
      </c>
      <c r="C38" s="95">
        <f t="shared" si="0"/>
        <v>16698.43</v>
      </c>
      <c r="D38" s="95">
        <v>16698.43</v>
      </c>
      <c r="E38" s="95"/>
    </row>
    <row r="39" ht="20.7" customHeight="1" spans="1:5">
      <c r="A39" s="96" t="s">
        <v>451</v>
      </c>
      <c r="B39" s="97" t="s">
        <v>452</v>
      </c>
      <c r="C39" s="95">
        <f t="shared" si="0"/>
        <v>8349.22</v>
      </c>
      <c r="D39" s="95">
        <v>8349.22</v>
      </c>
      <c r="E39" s="95"/>
    </row>
    <row r="40" ht="20.7" customHeight="1" spans="1:5">
      <c r="A40" s="96" t="s">
        <v>453</v>
      </c>
      <c r="B40" s="97" t="s">
        <v>454</v>
      </c>
      <c r="C40" s="95">
        <f t="shared" ref="C40:C57" si="1">D40+E40</f>
        <v>553.2</v>
      </c>
      <c r="D40" s="95">
        <v>553.2</v>
      </c>
      <c r="E40" s="95"/>
    </row>
    <row r="41" ht="21.6" customHeight="1" spans="1:5">
      <c r="A41" s="93" t="s">
        <v>106</v>
      </c>
      <c r="B41" s="94" t="s">
        <v>19</v>
      </c>
      <c r="C41" s="95">
        <f t="shared" si="1"/>
        <v>7315.83</v>
      </c>
      <c r="D41" s="95">
        <v>7315.83</v>
      </c>
      <c r="E41" s="95"/>
    </row>
    <row r="42" ht="20.7" customHeight="1" spans="1:5">
      <c r="A42" s="96" t="s">
        <v>455</v>
      </c>
      <c r="B42" s="97" t="s">
        <v>456</v>
      </c>
      <c r="C42" s="95">
        <f t="shared" si="1"/>
        <v>7315.83</v>
      </c>
      <c r="D42" s="95">
        <v>7315.83</v>
      </c>
      <c r="E42" s="95"/>
    </row>
    <row r="43" ht="20.7" customHeight="1" spans="1:5">
      <c r="A43" s="96" t="s">
        <v>457</v>
      </c>
      <c r="B43" s="97" t="s">
        <v>458</v>
      </c>
      <c r="C43" s="95">
        <f t="shared" si="1"/>
        <v>36.27</v>
      </c>
      <c r="D43" s="95">
        <v>36.27</v>
      </c>
      <c r="E43" s="95"/>
    </row>
    <row r="44" ht="20.7" customHeight="1" spans="1:5">
      <c r="A44" s="96" t="s">
        <v>459</v>
      </c>
      <c r="B44" s="97" t="s">
        <v>460</v>
      </c>
      <c r="C44" s="95">
        <f t="shared" si="1"/>
        <v>6153.54</v>
      </c>
      <c r="D44" s="95">
        <v>6153.54</v>
      </c>
      <c r="E44" s="95"/>
    </row>
    <row r="45" ht="20.7" customHeight="1" spans="1:5">
      <c r="A45" s="96" t="s">
        <v>461</v>
      </c>
      <c r="B45" s="97" t="s">
        <v>462</v>
      </c>
      <c r="C45" s="95">
        <f t="shared" si="1"/>
        <v>15.12</v>
      </c>
      <c r="D45" s="98">
        <v>15.12</v>
      </c>
      <c r="E45" s="95"/>
    </row>
    <row r="46" ht="20.7" customHeight="1" spans="1:5">
      <c r="A46" s="96" t="s">
        <v>463</v>
      </c>
      <c r="B46" s="97" t="s">
        <v>464</v>
      </c>
      <c r="C46" s="95">
        <f t="shared" si="1"/>
        <v>1110.9</v>
      </c>
      <c r="D46" s="99">
        <v>1110.9</v>
      </c>
      <c r="E46" s="95"/>
    </row>
    <row r="47" ht="21.6" customHeight="1" spans="1:5">
      <c r="A47" s="93">
        <v>212</v>
      </c>
      <c r="B47" s="94" t="s">
        <v>278</v>
      </c>
      <c r="C47" s="95">
        <f t="shared" ref="C47:C52" si="2">D47+E47</f>
        <v>3880.52</v>
      </c>
      <c r="D47" s="100"/>
      <c r="E47" s="101">
        <f>E48</f>
        <v>3880.52</v>
      </c>
    </row>
    <row r="48" ht="20.7" customHeight="1" spans="1:5">
      <c r="A48" s="102" t="s">
        <v>465</v>
      </c>
      <c r="B48" s="103" t="s">
        <v>466</v>
      </c>
      <c r="C48" s="95">
        <f t="shared" si="2"/>
        <v>3880.52</v>
      </c>
      <c r="D48" s="100"/>
      <c r="E48" s="101">
        <f>E49+E50</f>
        <v>3880.52</v>
      </c>
    </row>
    <row r="49" ht="20.7" customHeight="1" spans="1:5">
      <c r="A49" s="102" t="s">
        <v>467</v>
      </c>
      <c r="B49" s="104" t="s">
        <v>468</v>
      </c>
      <c r="C49" s="95">
        <f t="shared" si="2"/>
        <v>700</v>
      </c>
      <c r="D49" s="100"/>
      <c r="E49" s="101">
        <v>700</v>
      </c>
    </row>
    <row r="50" ht="20.7" customHeight="1" spans="1:5">
      <c r="A50" s="102" t="s">
        <v>469</v>
      </c>
      <c r="B50" s="104" t="s">
        <v>470</v>
      </c>
      <c r="C50" s="95">
        <f t="shared" si="2"/>
        <v>3180.52</v>
      </c>
      <c r="D50" s="100"/>
      <c r="E50" s="101">
        <v>3180.52</v>
      </c>
    </row>
    <row r="51" ht="21.6" customHeight="1" spans="1:5">
      <c r="A51" s="93" t="s">
        <v>117</v>
      </c>
      <c r="B51" s="94" t="s">
        <v>20</v>
      </c>
      <c r="C51" s="95">
        <f t="shared" si="2"/>
        <v>15509.01</v>
      </c>
      <c r="D51" s="105">
        <v>15509.01</v>
      </c>
      <c r="E51" s="95"/>
    </row>
    <row r="52" ht="20.7" customHeight="1" spans="1:5">
      <c r="A52" s="96" t="s">
        <v>471</v>
      </c>
      <c r="B52" s="97" t="s">
        <v>472</v>
      </c>
      <c r="C52" s="95">
        <f t="shared" si="2"/>
        <v>15509.01</v>
      </c>
      <c r="D52" s="95">
        <v>15509.01</v>
      </c>
      <c r="E52" s="95"/>
    </row>
    <row r="53" ht="20.7" customHeight="1" spans="1:5">
      <c r="A53" s="96" t="s">
        <v>473</v>
      </c>
      <c r="B53" s="97" t="s">
        <v>474</v>
      </c>
      <c r="C53" s="95">
        <f t="shared" si="1"/>
        <v>14250.46</v>
      </c>
      <c r="D53" s="95">
        <v>14250.46</v>
      </c>
      <c r="E53" s="95"/>
    </row>
    <row r="54" ht="20.7" customHeight="1" spans="1:5">
      <c r="A54" s="96" t="s">
        <v>475</v>
      </c>
      <c r="B54" s="97" t="s">
        <v>476</v>
      </c>
      <c r="C54" s="95">
        <f t="shared" si="1"/>
        <v>1258.55</v>
      </c>
      <c r="D54" s="95">
        <v>1258.55</v>
      </c>
      <c r="E54" s="95"/>
    </row>
    <row r="55" ht="21.6" customHeight="1" spans="1:5">
      <c r="A55" s="93" t="s">
        <v>285</v>
      </c>
      <c r="B55" s="94" t="s">
        <v>21</v>
      </c>
      <c r="C55" s="95">
        <f t="shared" si="1"/>
        <v>215.31</v>
      </c>
      <c r="D55" s="95"/>
      <c r="E55" s="101">
        <f>E56</f>
        <v>215.31</v>
      </c>
    </row>
    <row r="56" ht="20.7" customHeight="1" spans="1:5">
      <c r="A56" s="96" t="s">
        <v>477</v>
      </c>
      <c r="B56" s="97" t="s">
        <v>478</v>
      </c>
      <c r="C56" s="95">
        <f t="shared" si="1"/>
        <v>215.31</v>
      </c>
      <c r="D56" s="95"/>
      <c r="E56" s="101">
        <f>E57</f>
        <v>215.31</v>
      </c>
    </row>
    <row r="57" ht="20.7" customHeight="1" spans="1:5">
      <c r="A57" s="96" t="s">
        <v>479</v>
      </c>
      <c r="B57" s="97" t="s">
        <v>480</v>
      </c>
      <c r="C57" s="95">
        <f t="shared" si="1"/>
        <v>215.31</v>
      </c>
      <c r="D57" s="95"/>
      <c r="E57" s="101">
        <f>212+3.31</f>
        <v>215.31</v>
      </c>
    </row>
  </sheetData>
  <mergeCells count="2">
    <mergeCell ref="A6:B6"/>
    <mergeCell ref="A2:E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cp:lastModifiedBy>
  <dcterms:created xsi:type="dcterms:W3CDTF">2025-01-15T07:41:00Z</dcterms:created>
  <dcterms:modified xsi:type="dcterms:W3CDTF">2025-01-22T08:48:17Z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16DBA6F591664ECBB2FD66BA6C73973D_12</vt:lpwstr>
  </property>
  <property fmtid="{D5CDD505-2E9C-101B-9397-08002B2CF9AE}" pid="3" name="KSOProductBuildVer">
    <vt:lpwstr>2052-12.1.0.19770</vt:lpwstr>
  </property>
</Properties>
</file>